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Plan studiów" sheetId="1" r:id="rId1"/>
    <sheet name="Arkusz2" sheetId="2" r:id="rId2"/>
    <sheet name="Arkusz3" sheetId="3" r:id="rId3"/>
  </sheets>
  <definedNames>
    <definedName name="_xlnm.Print_Area" localSheetId="0">'Plan studiów'!$E$3:$V$84</definedName>
  </definedNames>
  <calcPr fullCalcOnLoad="1"/>
</workbook>
</file>

<file path=xl/comments1.xml><?xml version="1.0" encoding="utf-8"?>
<comments xmlns="http://schemas.openxmlformats.org/spreadsheetml/2006/main">
  <authors>
    <author>janrzy</author>
  </authors>
  <commentList>
    <comment ref="N81" authorId="0">
      <text>
        <r>
          <rPr>
            <b/>
            <sz val="9"/>
            <rFont val="Tahoma"/>
            <family val="2"/>
          </rPr>
          <t xml:space="preserve">2150
</t>
        </r>
      </text>
    </comment>
    <comment ref="U81" authorId="0">
      <text>
        <r>
          <rPr>
            <b/>
            <sz val="9"/>
            <rFont val="Tahoma"/>
            <family val="2"/>
          </rPr>
          <t xml:space="preserve">210
</t>
        </r>
      </text>
    </comment>
  </commentList>
</comments>
</file>

<file path=xl/sharedStrings.xml><?xml version="1.0" encoding="utf-8"?>
<sst xmlns="http://schemas.openxmlformats.org/spreadsheetml/2006/main" count="333" uniqueCount="154">
  <si>
    <t>Semestr</t>
  </si>
  <si>
    <t>Lp.</t>
  </si>
  <si>
    <t>Nazwa przedmiotu</t>
  </si>
  <si>
    <t>Liczba godzin w semestrze</t>
  </si>
  <si>
    <t>Przedmiot</t>
  </si>
  <si>
    <t>Liczba punktów ECTS</t>
  </si>
  <si>
    <t>Forma zalicz.</t>
  </si>
  <si>
    <t>w</t>
  </si>
  <si>
    <t>c</t>
  </si>
  <si>
    <t>l</t>
  </si>
  <si>
    <t>p</t>
  </si>
  <si>
    <t>s</t>
  </si>
  <si>
    <t>Σ</t>
  </si>
  <si>
    <t xml:space="preserve">Semestr I  </t>
  </si>
  <si>
    <t>Matematyka I</t>
  </si>
  <si>
    <t>Podstawy informatyki i systemów informatycznych</t>
  </si>
  <si>
    <t>Grafika inżynierska</t>
  </si>
  <si>
    <t>Elementy i układy elektroniczne</t>
  </si>
  <si>
    <t>Razem w semestrze I:</t>
  </si>
  <si>
    <t xml:space="preserve">Semestr II  </t>
  </si>
  <si>
    <t>Matematyka II</t>
  </si>
  <si>
    <t>Elektrotechnika</t>
  </si>
  <si>
    <t>Podstawy programowania</t>
  </si>
  <si>
    <t>Technika cyfrowa i mikroprocesorowa</t>
  </si>
  <si>
    <t>Wychowanie fizyczne I</t>
  </si>
  <si>
    <t>Razem w semestrze II:</t>
  </si>
  <si>
    <t xml:space="preserve">Semestr III  </t>
  </si>
  <si>
    <t>Podstawy grafiki komputerowej</t>
  </si>
  <si>
    <t>Wybieralne</t>
  </si>
  <si>
    <t>Wychowanie fizyczne II</t>
  </si>
  <si>
    <t>Razem w semestrze III:</t>
  </si>
  <si>
    <t>Semestr IV</t>
  </si>
  <si>
    <t>Podstawy zarządzania i organizacji  produkcji</t>
  </si>
  <si>
    <t>Grafika komputerowa 3D</t>
  </si>
  <si>
    <t>Technologie tworzenia serwisów internetowych</t>
  </si>
  <si>
    <t>Podstawy psychologii</t>
  </si>
  <si>
    <t>Razem w semestrze IV:</t>
  </si>
  <si>
    <t xml:space="preserve">BHP i podstawy ergonomii </t>
  </si>
  <si>
    <t>Ochrona własności intelektualnej</t>
  </si>
  <si>
    <t>Bazy danych</t>
  </si>
  <si>
    <t>Razem w semestrze V:</t>
  </si>
  <si>
    <t>Razem w semestrze VI:</t>
  </si>
  <si>
    <t xml:space="preserve">Semestr VII  </t>
  </si>
  <si>
    <t>Seminarium dyplomowe</t>
  </si>
  <si>
    <t>Praca dyplomowa (zajęcia niezorganizowane)</t>
  </si>
  <si>
    <t>Razem w semestrze VII:</t>
  </si>
  <si>
    <t>OGÓŁEM</t>
  </si>
  <si>
    <t>ECTS</t>
  </si>
  <si>
    <t>Wybieralne ECTS</t>
  </si>
  <si>
    <t>Praktyka zawodowa 4 tygodnie (160 godzin)</t>
  </si>
  <si>
    <t>Wprowadzenie do programowania obiektowego</t>
  </si>
  <si>
    <t>Aparaty i urządzenia elektryczne</t>
  </si>
  <si>
    <t>Sieci komputerowe i aplikacje sieciowe</t>
  </si>
  <si>
    <t>Administracja serwerami</t>
  </si>
  <si>
    <t>Ramowy Plan studiów inżynierskich I-go stopnia – studia stacjonarne</t>
  </si>
  <si>
    <t>Język angielski/niemiecki/rosyjski I*</t>
  </si>
  <si>
    <t>Język angielski/niemiecki/rosyjski II*</t>
  </si>
  <si>
    <t>Język angielski/niemiecki/rosyjski III*</t>
  </si>
  <si>
    <t>Język angielski/niemiecki/rosyjski IV*</t>
  </si>
  <si>
    <t>Chemia</t>
  </si>
  <si>
    <t>Praktyka zawodowa - 12 tygodni (480 godz.)</t>
  </si>
  <si>
    <t>MW6</t>
  </si>
  <si>
    <t>MW5</t>
  </si>
  <si>
    <t>MW7</t>
  </si>
  <si>
    <t>MW8</t>
  </si>
  <si>
    <t xml:space="preserve">Semestr VI  </t>
  </si>
  <si>
    <t>MW1</t>
  </si>
  <si>
    <t xml:space="preserve">Podstawy ekonomii </t>
  </si>
  <si>
    <t>Ekonomiczne podstawy zarządzania projektami</t>
  </si>
  <si>
    <t>MW2</t>
  </si>
  <si>
    <t>Bezpieczeństwo systemów informatycznych</t>
  </si>
  <si>
    <t>MW3</t>
  </si>
  <si>
    <t>Moduł wybieralny 4 - pomiary</t>
  </si>
  <si>
    <t>Komputerowe systemy pomiarowe</t>
  </si>
  <si>
    <t>MW4</t>
  </si>
  <si>
    <t>Moduł wybieralny 5 -programowanie</t>
  </si>
  <si>
    <t>Moduł wybieralny 6 - instalacje</t>
  </si>
  <si>
    <t xml:space="preserve">Moduł wybieralny 7 - narzędzia </t>
  </si>
  <si>
    <t>Moduł wybieralny 8 - projekty</t>
  </si>
  <si>
    <t>Jakość projektów informatycznych</t>
  </si>
  <si>
    <t>Moduł wybieralny 9 - języki obce</t>
  </si>
  <si>
    <t>MW9</t>
  </si>
  <si>
    <t>Język angielski</t>
  </si>
  <si>
    <t>Język niemiecki</t>
  </si>
  <si>
    <t>Ogółem ECTS za przedmioty wybieralne</t>
  </si>
  <si>
    <t>Systemy informacji przestrzennej</t>
  </si>
  <si>
    <t xml:space="preserve"> Moduł wybieralny 3  - diagnostyka </t>
  </si>
  <si>
    <t>Moduł wybieralny 2 -  systemy</t>
  </si>
  <si>
    <t>Praktyka zawodowa - 8 tygodni (320 godz.)</t>
  </si>
  <si>
    <t>Kod</t>
  </si>
  <si>
    <t>3, 4, 5, 6</t>
  </si>
  <si>
    <t>Moduł wybieralny - ekonomiczny</t>
  </si>
  <si>
    <t>ZO</t>
  </si>
  <si>
    <t>E</t>
  </si>
  <si>
    <t>*Język obcy - zajęcia realizowane w formie warsztatów</t>
  </si>
  <si>
    <t>O</t>
  </si>
  <si>
    <t>Projekt przejściowy informatyczny</t>
  </si>
  <si>
    <t>Projekt przejściowy ogólnotechniczny</t>
  </si>
  <si>
    <t>Kierunek: EDUKACJA TECHNICZNO-INFORMATYCZNA</t>
  </si>
  <si>
    <t>Informatyka w technice</t>
  </si>
  <si>
    <t>Informatyka w gospodarce i administracji</t>
  </si>
  <si>
    <t>Podstawy automatyki</t>
  </si>
  <si>
    <t xml:space="preserve">Projekt informatyczny </t>
  </si>
  <si>
    <t>Projekt ogólnotechniczny</t>
  </si>
  <si>
    <t>Wprowadzenie do zarzadzania projektami IT</t>
  </si>
  <si>
    <t>Dyscyplina</t>
  </si>
  <si>
    <t>6.3</t>
  </si>
  <si>
    <t>6.6</t>
  </si>
  <si>
    <t>6.5</t>
  </si>
  <si>
    <t>2.3</t>
  </si>
  <si>
    <t>2.2</t>
  </si>
  <si>
    <t>5.3</t>
  </si>
  <si>
    <t>5.11</t>
  </si>
  <si>
    <t>2.7</t>
  </si>
  <si>
    <t>1.4</t>
  </si>
  <si>
    <t>5.1</t>
  </si>
  <si>
    <t>Kod dyscypliny</t>
  </si>
  <si>
    <t>Nazwa dyscypliny</t>
  </si>
  <si>
    <t>Ilość ECTS</t>
  </si>
  <si>
    <t>%</t>
  </si>
  <si>
    <t>Językoznawstwo</t>
  </si>
  <si>
    <t>Automatyka, elektronika i elektrotechnika</t>
  </si>
  <si>
    <t>Informatyka techniczna i telekomunikacja</t>
  </si>
  <si>
    <t>Inżynieria materiałowa</t>
  </si>
  <si>
    <t>Ekonomia i finanse</t>
  </si>
  <si>
    <t>Nauki o bezpieczeństwie</t>
  </si>
  <si>
    <t>Psychologia</t>
  </si>
  <si>
    <t>Matematyka</t>
  </si>
  <si>
    <t>Nauki chemiczne</t>
  </si>
  <si>
    <t>Nauki fizyczne</t>
  </si>
  <si>
    <t>Systemy komputerowego wspomagania projektowania</t>
  </si>
  <si>
    <t>Systemy komputerowego wspomgania wytwarzania</t>
  </si>
  <si>
    <t>Geowizualizacja</t>
  </si>
  <si>
    <t>Chmura obliczeniowa</t>
  </si>
  <si>
    <t>Eksploatacja i niezawodność systemów informatyczno-technicznych</t>
  </si>
  <si>
    <t>Dyscypliny nauki</t>
  </si>
  <si>
    <t>Elementy konstrukcyjne automatyki</t>
  </si>
  <si>
    <t xml:space="preserve">Zaawansowane technologie tworzenia serwisów internetowych </t>
  </si>
  <si>
    <t>Metody cyfrowego przetwarzania informacji</t>
  </si>
  <si>
    <t>Projektowanie systemów sterowania</t>
  </si>
  <si>
    <t>Techniczne systemy obrazowania informacji</t>
  </si>
  <si>
    <t>Optoelektronika światłowodów</t>
  </si>
  <si>
    <t>Inżynierska grafika komputerowa (CAD)</t>
  </si>
  <si>
    <t>Systemy wizualizacji danych w zarządzaniu procesami produkcyjnymi</t>
  </si>
  <si>
    <t>Systemy wizualizacji w nadzorowaniu procesów</t>
  </si>
  <si>
    <t xml:space="preserve">Cyfrowa obróbka wideo </t>
  </si>
  <si>
    <t>Technologia poligraficzna</t>
  </si>
  <si>
    <t>Programy i tworzenie animacji komputerowych</t>
  </si>
  <si>
    <t>Moduły przedmiotów wybieralnych dla kierunku Edukacja techniczno-informatyczna</t>
  </si>
  <si>
    <t>Nauka o materiałach</t>
  </si>
  <si>
    <t>Fizyka</t>
  </si>
  <si>
    <t>5,6,7</t>
  </si>
  <si>
    <t xml:space="preserve"> Urządzenia i systemy optoelektroniczne</t>
  </si>
  <si>
    <t>Zatwierdzony Uchwałą Senatu …/2021 - ……..02.2021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</si>
</sst>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8" fillId="35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left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58" fillId="0" borderId="12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 wrapText="1"/>
    </xf>
    <xf numFmtId="0" fontId="58" fillId="7" borderId="11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59" fillId="36" borderId="11" xfId="0" applyFont="1" applyFill="1" applyBorder="1" applyAlignment="1">
      <alignment horizontal="center"/>
    </xf>
    <xf numFmtId="0" fontId="58" fillId="7" borderId="11" xfId="0" applyFont="1" applyFill="1" applyBorder="1" applyAlignment="1">
      <alignment/>
    </xf>
    <xf numFmtId="0" fontId="58" fillId="6" borderId="1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center" wrapText="1"/>
    </xf>
    <xf numFmtId="0" fontId="58" fillId="39" borderId="10" xfId="0" applyFont="1" applyFill="1" applyBorder="1" applyAlignment="1">
      <alignment horizontal="center" vertical="top" wrapText="1"/>
    </xf>
    <xf numFmtId="0" fontId="58" fillId="4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8" fillId="40" borderId="10" xfId="0" applyFont="1" applyFill="1" applyBorder="1" applyAlignment="1">
      <alignment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58" fillId="37" borderId="11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/>
    </xf>
    <xf numFmtId="0" fontId="62" fillId="7" borderId="11" xfId="0" applyFont="1" applyFill="1" applyBorder="1" applyAlignment="1">
      <alignment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57" fillId="4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10" fontId="57" fillId="0" borderId="12" xfId="0" applyNumberFormat="1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0" fontId="57" fillId="43" borderId="11" xfId="0" applyNumberFormat="1" applyFont="1" applyFill="1" applyBorder="1" applyAlignment="1">
      <alignment vertical="center"/>
    </xf>
    <xf numFmtId="0" fontId="57" fillId="0" borderId="20" xfId="0" applyFont="1" applyBorder="1" applyAlignment="1">
      <alignment/>
    </xf>
    <xf numFmtId="0" fontId="57" fillId="0" borderId="10" xfId="0" applyFont="1" applyBorder="1" applyAlignment="1">
      <alignment/>
    </xf>
    <xf numFmtId="9" fontId="57" fillId="36" borderId="10" xfId="0" applyNumberFormat="1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left" vertical="center" wrapText="1"/>
    </xf>
    <xf numFmtId="0" fontId="58" fillId="7" borderId="11" xfId="0" applyFont="1" applyFill="1" applyBorder="1" applyAlignment="1">
      <alignment horizontal="left" vertical="center" wrapText="1"/>
    </xf>
    <xf numFmtId="0" fontId="58" fillId="7" borderId="11" xfId="0" applyFont="1" applyFill="1" applyBorder="1" applyAlignment="1">
      <alignment vertical="center" wrapText="1"/>
    </xf>
    <xf numFmtId="0" fontId="58" fillId="7" borderId="11" xfId="0" applyFont="1" applyFill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40" borderId="21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17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5" fillId="45" borderId="19" xfId="0" applyFont="1" applyFill="1" applyBorder="1" applyAlignment="1">
      <alignment horizontal="center" vertical="center" wrapText="1"/>
    </xf>
    <xf numFmtId="0" fontId="4" fillId="45" borderId="28" xfId="0" applyFont="1" applyFill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top" wrapText="1" indent="9"/>
    </xf>
    <xf numFmtId="0" fontId="58" fillId="36" borderId="29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textRotation="90" wrapText="1"/>
    </xf>
    <xf numFmtId="0" fontId="57" fillId="0" borderId="17" xfId="0" applyFont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horizontal="left" vertical="top" wrapText="1" indent="8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/>
    </xf>
    <xf numFmtId="9" fontId="57" fillId="18" borderId="19" xfId="0" applyNumberFormat="1" applyFont="1" applyFill="1" applyBorder="1" applyAlignment="1">
      <alignment horizontal="center" vertical="center"/>
    </xf>
    <xf numFmtId="0" fontId="57" fillId="18" borderId="20" xfId="0" applyFont="1" applyFill="1" applyBorder="1" applyAlignment="1">
      <alignment horizontal="center" vertical="center"/>
    </xf>
    <xf numFmtId="9" fontId="57" fillId="34" borderId="19" xfId="0" applyNumberFormat="1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0" fontId="57" fillId="46" borderId="11" xfId="0" applyNumberFormat="1" applyFont="1" applyFill="1" applyBorder="1" applyAlignment="1">
      <alignment horizontal="center" vertical="center"/>
    </xf>
    <xf numFmtId="10" fontId="57" fillId="47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8" fillId="7" borderId="13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58" fillId="36" borderId="34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48" borderId="12" xfId="0" applyFont="1" applyFill="1" applyBorder="1" applyAlignment="1">
      <alignment horizontal="center" vertical="center" wrapText="1"/>
    </xf>
    <xf numFmtId="0" fontId="58" fillId="48" borderId="17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142"/>
  <sheetViews>
    <sheetView showRowColHeaders="0" tabSelected="1" workbookViewId="0" topLeftCell="D88">
      <selection activeCell="G11" sqref="G11"/>
    </sheetView>
  </sheetViews>
  <sheetFormatPr defaultColWidth="9.140625" defaultRowHeight="12.75"/>
  <cols>
    <col min="1" max="3" width="0" style="0" hidden="1" customWidth="1"/>
    <col min="4" max="4" width="10.00390625" style="0" customWidth="1"/>
    <col min="5" max="5" width="4.8515625" style="0" customWidth="1"/>
    <col min="6" max="6" width="4.57421875" style="1" customWidth="1"/>
    <col min="7" max="7" width="36.7109375" style="0" customWidth="1"/>
    <col min="8" max="8" width="9.8515625" style="0" customWidth="1"/>
    <col min="9" max="9" width="5.7109375" style="0" customWidth="1"/>
    <col min="10" max="10" width="5.28125" style="0" customWidth="1"/>
    <col min="11" max="11" width="5.421875" style="0" customWidth="1"/>
    <col min="12" max="14" width="4.7109375" style="0" customWidth="1"/>
    <col min="15" max="15" width="5.57421875" style="0" customWidth="1"/>
    <col min="16" max="20" width="4.7109375" style="0" customWidth="1"/>
    <col min="21" max="21" width="6.7109375" style="0" customWidth="1"/>
    <col min="22" max="22" width="5.140625" style="0" customWidth="1"/>
  </cols>
  <sheetData>
    <row r="1" ht="12.75"/>
    <row r="2" ht="12.75"/>
    <row r="3" spans="5:22" ht="19.5" customHeight="1">
      <c r="E3" s="156" t="s">
        <v>54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5:22" ht="19.5" customHeight="1">
      <c r="E4" s="157" t="s">
        <v>98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4:22" ht="24.75" customHeight="1">
      <c r="D5" s="10"/>
      <c r="E5" s="158"/>
      <c r="F5" s="159"/>
      <c r="G5" s="159"/>
      <c r="H5" s="159"/>
      <c r="I5" s="159"/>
      <c r="J5" s="159"/>
      <c r="K5" s="159"/>
      <c r="L5" s="159"/>
      <c r="M5" s="159"/>
      <c r="N5" s="160"/>
      <c r="O5" s="161" t="s">
        <v>153</v>
      </c>
      <c r="P5" s="162"/>
      <c r="Q5" s="162"/>
      <c r="R5" s="162"/>
      <c r="S5" s="162"/>
      <c r="T5" s="162"/>
      <c r="U5" s="162"/>
      <c r="V5" s="163"/>
    </row>
    <row r="6" spans="5:22" ht="12.75" customHeight="1">
      <c r="E6" s="164" t="s">
        <v>0</v>
      </c>
      <c r="F6" s="165" t="s">
        <v>1</v>
      </c>
      <c r="G6" s="166" t="s">
        <v>2</v>
      </c>
      <c r="H6" s="166"/>
      <c r="I6" s="166" t="s">
        <v>3</v>
      </c>
      <c r="J6" s="166"/>
      <c r="K6" s="166"/>
      <c r="L6" s="166"/>
      <c r="M6" s="166"/>
      <c r="N6" s="166"/>
      <c r="O6" s="166" t="s">
        <v>105</v>
      </c>
      <c r="P6" s="166" t="s">
        <v>5</v>
      </c>
      <c r="Q6" s="166"/>
      <c r="R6" s="166"/>
      <c r="S6" s="166"/>
      <c r="T6" s="166"/>
      <c r="U6" s="166"/>
      <c r="V6" s="166" t="s">
        <v>6</v>
      </c>
    </row>
    <row r="7" spans="4:22" ht="17.25" customHeight="1">
      <c r="D7" s="24"/>
      <c r="E7" s="164"/>
      <c r="F7" s="165"/>
      <c r="G7" s="165"/>
      <c r="H7" s="166"/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166"/>
      <c r="P7" s="2" t="s">
        <v>7</v>
      </c>
      <c r="Q7" s="2" t="s">
        <v>8</v>
      </c>
      <c r="R7" s="2" t="s">
        <v>9</v>
      </c>
      <c r="S7" s="2" t="s">
        <v>10</v>
      </c>
      <c r="T7" s="2" t="s">
        <v>11</v>
      </c>
      <c r="U7" s="2" t="s">
        <v>12</v>
      </c>
      <c r="V7" s="166"/>
    </row>
    <row r="8" spans="3:22" ht="12.75" customHeight="1">
      <c r="C8" s="3"/>
      <c r="D8" s="24"/>
      <c r="E8" s="167" t="s">
        <v>13</v>
      </c>
      <c r="F8" s="85">
        <v>1</v>
      </c>
      <c r="G8" s="51" t="s">
        <v>14</v>
      </c>
      <c r="H8" s="13"/>
      <c r="I8" s="32">
        <v>30</v>
      </c>
      <c r="J8" s="32">
        <v>30</v>
      </c>
      <c r="K8" s="32"/>
      <c r="L8" s="32"/>
      <c r="M8" s="32"/>
      <c r="N8" s="32">
        <f aca="true" t="shared" si="0" ref="N8:N17">SUM(I8:M8)</f>
        <v>60</v>
      </c>
      <c r="O8" s="32" t="s">
        <v>106</v>
      </c>
      <c r="P8" s="32">
        <v>2</v>
      </c>
      <c r="Q8" s="32">
        <v>2</v>
      </c>
      <c r="R8" s="32"/>
      <c r="S8" s="32"/>
      <c r="T8" s="32"/>
      <c r="U8" s="32">
        <f aca="true" t="shared" si="1" ref="U8:U17">SUM(P8:T8)</f>
        <v>4</v>
      </c>
      <c r="V8" s="32" t="s">
        <v>93</v>
      </c>
    </row>
    <row r="9" spans="4:22" ht="12.75">
      <c r="D9" s="24"/>
      <c r="E9" s="167"/>
      <c r="F9" s="85">
        <f aca="true" t="shared" si="2" ref="F9:F14">F8+1</f>
        <v>2</v>
      </c>
      <c r="G9" s="51" t="s">
        <v>150</v>
      </c>
      <c r="H9" s="13"/>
      <c r="I9" s="32">
        <v>30</v>
      </c>
      <c r="J9" s="32"/>
      <c r="K9" s="32">
        <v>30</v>
      </c>
      <c r="L9" s="32"/>
      <c r="M9" s="32"/>
      <c r="N9" s="32">
        <f t="shared" si="0"/>
        <v>60</v>
      </c>
      <c r="O9" s="32" t="s">
        <v>107</v>
      </c>
      <c r="P9" s="32">
        <v>2</v>
      </c>
      <c r="Q9" s="32"/>
      <c r="R9" s="32">
        <v>2</v>
      </c>
      <c r="S9" s="32"/>
      <c r="T9" s="32"/>
      <c r="U9" s="32">
        <f t="shared" si="1"/>
        <v>4</v>
      </c>
      <c r="V9" s="32" t="s">
        <v>93</v>
      </c>
    </row>
    <row r="10" spans="4:22" ht="12.75">
      <c r="D10" s="24"/>
      <c r="E10" s="167"/>
      <c r="F10" s="85">
        <f t="shared" si="2"/>
        <v>3</v>
      </c>
      <c r="G10" s="51" t="s">
        <v>59</v>
      </c>
      <c r="H10" s="13"/>
      <c r="I10" s="32">
        <v>15</v>
      </c>
      <c r="J10" s="32">
        <v>30</v>
      </c>
      <c r="K10" s="32"/>
      <c r="L10" s="32"/>
      <c r="M10" s="32"/>
      <c r="N10" s="32">
        <f t="shared" si="0"/>
        <v>45</v>
      </c>
      <c r="O10" s="32" t="s">
        <v>108</v>
      </c>
      <c r="P10" s="32">
        <v>1</v>
      </c>
      <c r="Q10" s="32">
        <v>2</v>
      </c>
      <c r="R10" s="32"/>
      <c r="S10" s="32"/>
      <c r="T10" s="32"/>
      <c r="U10" s="32">
        <f t="shared" si="1"/>
        <v>3</v>
      </c>
      <c r="V10" s="32" t="s">
        <v>92</v>
      </c>
    </row>
    <row r="11" spans="4:22" ht="15.75" customHeight="1">
      <c r="D11" s="24"/>
      <c r="E11" s="167"/>
      <c r="F11" s="85">
        <f t="shared" si="2"/>
        <v>4</v>
      </c>
      <c r="G11" s="48" t="s">
        <v>15</v>
      </c>
      <c r="H11" s="17"/>
      <c r="I11" s="32">
        <v>30</v>
      </c>
      <c r="J11" s="32"/>
      <c r="K11" s="32">
        <v>30</v>
      </c>
      <c r="L11" s="32"/>
      <c r="M11" s="32"/>
      <c r="N11" s="32">
        <f t="shared" si="0"/>
        <v>60</v>
      </c>
      <c r="O11" s="32" t="s">
        <v>109</v>
      </c>
      <c r="P11" s="32">
        <v>2</v>
      </c>
      <c r="Q11" s="32"/>
      <c r="R11" s="32">
        <v>2</v>
      </c>
      <c r="S11" s="32"/>
      <c r="T11" s="32"/>
      <c r="U11" s="32">
        <f t="shared" si="1"/>
        <v>4</v>
      </c>
      <c r="V11" s="32" t="s">
        <v>93</v>
      </c>
    </row>
    <row r="12" spans="4:22" ht="12.75">
      <c r="D12" s="24"/>
      <c r="E12" s="167"/>
      <c r="F12" s="85">
        <f t="shared" si="2"/>
        <v>5</v>
      </c>
      <c r="G12" s="51" t="s">
        <v>21</v>
      </c>
      <c r="H12" s="13"/>
      <c r="I12" s="32">
        <v>30</v>
      </c>
      <c r="J12" s="32">
        <v>30</v>
      </c>
      <c r="K12" s="32"/>
      <c r="L12" s="32"/>
      <c r="M12" s="32"/>
      <c r="N12" s="32">
        <f t="shared" si="0"/>
        <v>60</v>
      </c>
      <c r="O12" s="32" t="s">
        <v>110</v>
      </c>
      <c r="P12" s="32">
        <v>2</v>
      </c>
      <c r="Q12" s="32">
        <v>2</v>
      </c>
      <c r="R12" s="32"/>
      <c r="S12" s="32"/>
      <c r="T12" s="32"/>
      <c r="U12" s="32">
        <f t="shared" si="1"/>
        <v>4</v>
      </c>
      <c r="V12" s="32" t="s">
        <v>92</v>
      </c>
    </row>
    <row r="13" spans="4:22" ht="12.75">
      <c r="D13" s="24"/>
      <c r="E13" s="167"/>
      <c r="F13" s="85">
        <f t="shared" si="2"/>
        <v>6</v>
      </c>
      <c r="G13" s="58" t="s">
        <v>16</v>
      </c>
      <c r="H13" s="13"/>
      <c r="I13" s="32">
        <v>15</v>
      </c>
      <c r="J13" s="32"/>
      <c r="K13" s="32">
        <v>30</v>
      </c>
      <c r="L13" s="32"/>
      <c r="M13" s="32"/>
      <c r="N13" s="32">
        <f t="shared" si="0"/>
        <v>45</v>
      </c>
      <c r="O13" s="32" t="s">
        <v>109</v>
      </c>
      <c r="P13" s="32">
        <v>1</v>
      </c>
      <c r="Q13" s="32"/>
      <c r="R13" s="32">
        <v>2</v>
      </c>
      <c r="S13" s="32"/>
      <c r="T13" s="32"/>
      <c r="U13" s="32">
        <f t="shared" si="1"/>
        <v>3</v>
      </c>
      <c r="V13" s="32" t="s">
        <v>93</v>
      </c>
    </row>
    <row r="14" spans="4:22" ht="12.75">
      <c r="D14" s="24"/>
      <c r="E14" s="167"/>
      <c r="F14" s="85">
        <f t="shared" si="2"/>
        <v>7</v>
      </c>
      <c r="G14" s="51" t="s">
        <v>17</v>
      </c>
      <c r="H14" s="13"/>
      <c r="I14" s="32">
        <v>30</v>
      </c>
      <c r="J14" s="32"/>
      <c r="K14" s="32">
        <v>30</v>
      </c>
      <c r="L14" s="32"/>
      <c r="M14" s="32"/>
      <c r="N14" s="32">
        <f t="shared" si="0"/>
        <v>60</v>
      </c>
      <c r="O14" s="32" t="s">
        <v>110</v>
      </c>
      <c r="P14" s="32">
        <v>2</v>
      </c>
      <c r="Q14" s="32"/>
      <c r="R14" s="32">
        <v>2</v>
      </c>
      <c r="S14" s="32"/>
      <c r="T14" s="32"/>
      <c r="U14" s="32">
        <f t="shared" si="1"/>
        <v>4</v>
      </c>
      <c r="V14" s="32" t="s">
        <v>92</v>
      </c>
    </row>
    <row r="15" spans="4:22" ht="12.75">
      <c r="D15" s="24"/>
      <c r="E15" s="167"/>
      <c r="F15" s="85">
        <v>9</v>
      </c>
      <c r="G15" s="51" t="s">
        <v>37</v>
      </c>
      <c r="H15" s="13"/>
      <c r="I15" s="32">
        <v>15</v>
      </c>
      <c r="J15" s="32"/>
      <c r="K15" s="32"/>
      <c r="L15" s="32"/>
      <c r="M15" s="32"/>
      <c r="N15" s="32">
        <v>15</v>
      </c>
      <c r="O15" s="32" t="s">
        <v>111</v>
      </c>
      <c r="P15" s="32">
        <v>1</v>
      </c>
      <c r="Q15" s="32"/>
      <c r="R15" s="32"/>
      <c r="S15" s="32"/>
      <c r="T15" s="32"/>
      <c r="U15" s="32">
        <f t="shared" si="1"/>
        <v>1</v>
      </c>
      <c r="V15" s="32" t="s">
        <v>92</v>
      </c>
    </row>
    <row r="16" spans="4:22" ht="12.75">
      <c r="D16" s="24"/>
      <c r="E16" s="167"/>
      <c r="F16" s="85">
        <v>10</v>
      </c>
      <c r="G16" s="51" t="s">
        <v>38</v>
      </c>
      <c r="H16" s="13"/>
      <c r="I16" s="32">
        <v>15</v>
      </c>
      <c r="J16" s="32"/>
      <c r="K16" s="32"/>
      <c r="L16" s="32"/>
      <c r="M16" s="32"/>
      <c r="N16" s="32">
        <v>15</v>
      </c>
      <c r="O16" s="32" t="s">
        <v>111</v>
      </c>
      <c r="P16" s="32">
        <v>1</v>
      </c>
      <c r="Q16" s="32"/>
      <c r="R16" s="32"/>
      <c r="S16" s="32"/>
      <c r="T16" s="32"/>
      <c r="U16" s="32">
        <f t="shared" si="1"/>
        <v>1</v>
      </c>
      <c r="V16" s="32" t="s">
        <v>92</v>
      </c>
    </row>
    <row r="17" spans="4:22" ht="12.75">
      <c r="D17" s="24"/>
      <c r="E17" s="167"/>
      <c r="F17" s="85">
        <v>11</v>
      </c>
      <c r="G17" s="51" t="s">
        <v>24</v>
      </c>
      <c r="H17" s="13"/>
      <c r="I17" s="32"/>
      <c r="J17" s="32">
        <v>30</v>
      </c>
      <c r="K17" s="32"/>
      <c r="L17" s="32"/>
      <c r="M17" s="32"/>
      <c r="N17" s="32">
        <f t="shared" si="0"/>
        <v>30</v>
      </c>
      <c r="O17" s="32" t="s">
        <v>95</v>
      </c>
      <c r="P17" s="32">
        <v>0</v>
      </c>
      <c r="Q17" s="32"/>
      <c r="R17" s="32"/>
      <c r="S17" s="32"/>
      <c r="T17" s="32"/>
      <c r="U17" s="32">
        <f t="shared" si="1"/>
        <v>0</v>
      </c>
      <c r="V17" s="32" t="s">
        <v>92</v>
      </c>
    </row>
    <row r="18" spans="4:22" ht="12.75" customHeight="1">
      <c r="D18" s="24"/>
      <c r="E18" s="167"/>
      <c r="F18" s="168" t="s">
        <v>18</v>
      </c>
      <c r="G18" s="168"/>
      <c r="H18" s="168"/>
      <c r="I18" s="46">
        <f>SUM(I8:I17)</f>
        <v>210</v>
      </c>
      <c r="J18" s="46">
        <f>SUM(J8:J17)</f>
        <v>120</v>
      </c>
      <c r="K18" s="46">
        <f>SUM(K8:K17)</f>
        <v>120</v>
      </c>
      <c r="L18" s="46">
        <f>SUM(L8:L17)</f>
        <v>0</v>
      </c>
      <c r="M18" s="46">
        <f>SUM(M8:M17)</f>
        <v>0</v>
      </c>
      <c r="N18" s="46">
        <f>SUM(I18:M18)</f>
        <v>450</v>
      </c>
      <c r="O18" s="46"/>
      <c r="P18" s="46">
        <f>SUM(P8:P17)</f>
        <v>14</v>
      </c>
      <c r="Q18" s="46">
        <f>SUM(Q8:Q17)</f>
        <v>6</v>
      </c>
      <c r="R18" s="46">
        <f>SUM(R8:R17)</f>
        <v>8</v>
      </c>
      <c r="S18" s="46">
        <f>SUM(S8:S17)</f>
        <v>0</v>
      </c>
      <c r="T18" s="46">
        <f>SUM(T8:T17)</f>
        <v>0</v>
      </c>
      <c r="U18" s="46">
        <f>SUM(P18:T18)</f>
        <v>28</v>
      </c>
      <c r="V18" s="46"/>
    </row>
    <row r="19" spans="4:22" ht="12.75" customHeight="1">
      <c r="D19" s="24"/>
      <c r="E19" s="167" t="s">
        <v>19</v>
      </c>
      <c r="F19" s="85">
        <v>1</v>
      </c>
      <c r="G19" s="51" t="s">
        <v>20</v>
      </c>
      <c r="H19" s="16"/>
      <c r="I19" s="32">
        <v>30</v>
      </c>
      <c r="J19" s="32">
        <v>30</v>
      </c>
      <c r="K19" s="32"/>
      <c r="L19" s="32"/>
      <c r="M19" s="32"/>
      <c r="N19" s="32">
        <f aca="true" t="shared" si="3" ref="N19:N28">SUM(I19:M19)</f>
        <v>60</v>
      </c>
      <c r="O19" s="32" t="s">
        <v>106</v>
      </c>
      <c r="P19" s="32">
        <v>2</v>
      </c>
      <c r="Q19" s="32">
        <v>2</v>
      </c>
      <c r="R19" s="32"/>
      <c r="S19" s="32"/>
      <c r="T19" s="32"/>
      <c r="U19" s="32">
        <f aca="true" t="shared" si="4" ref="U19:U28">SUM(P19:T19)</f>
        <v>4</v>
      </c>
      <c r="V19" s="16" t="s">
        <v>93</v>
      </c>
    </row>
    <row r="20" spans="4:22" ht="12.75">
      <c r="D20" s="24"/>
      <c r="E20" s="167"/>
      <c r="F20" s="85">
        <v>2</v>
      </c>
      <c r="G20" s="51" t="s">
        <v>35</v>
      </c>
      <c r="H20" s="16"/>
      <c r="I20" s="32">
        <v>15</v>
      </c>
      <c r="J20" s="32"/>
      <c r="K20" s="32"/>
      <c r="L20" s="32"/>
      <c r="M20" s="32"/>
      <c r="N20" s="32">
        <f>SUM(I20:M20)</f>
        <v>15</v>
      </c>
      <c r="O20" s="32" t="s">
        <v>112</v>
      </c>
      <c r="P20" s="32">
        <v>2</v>
      </c>
      <c r="Q20" s="32"/>
      <c r="R20" s="32"/>
      <c r="S20" s="32"/>
      <c r="T20" s="32"/>
      <c r="U20" s="32">
        <f>SUM(P20:T20)</f>
        <v>2</v>
      </c>
      <c r="V20" s="15" t="s">
        <v>92</v>
      </c>
    </row>
    <row r="21" spans="4:22" ht="12.75">
      <c r="D21" s="24"/>
      <c r="E21" s="167"/>
      <c r="F21" s="85">
        <v>3</v>
      </c>
      <c r="G21" s="51" t="s">
        <v>27</v>
      </c>
      <c r="H21" s="16"/>
      <c r="I21" s="32">
        <v>15</v>
      </c>
      <c r="J21" s="32"/>
      <c r="K21" s="32">
        <v>30</v>
      </c>
      <c r="L21" s="32"/>
      <c r="M21" s="32"/>
      <c r="N21" s="32">
        <f t="shared" si="3"/>
        <v>45</v>
      </c>
      <c r="O21" s="32" t="s">
        <v>109</v>
      </c>
      <c r="P21" s="32">
        <v>1</v>
      </c>
      <c r="Q21" s="32"/>
      <c r="R21" s="32">
        <v>2</v>
      </c>
      <c r="S21" s="32"/>
      <c r="T21" s="32"/>
      <c r="U21" s="32">
        <f t="shared" si="4"/>
        <v>3</v>
      </c>
      <c r="V21" s="16" t="s">
        <v>92</v>
      </c>
    </row>
    <row r="22" spans="4:22" ht="12.75">
      <c r="D22" s="24"/>
      <c r="E22" s="167"/>
      <c r="F22" s="85">
        <f>F21+1</f>
        <v>4</v>
      </c>
      <c r="G22" s="51" t="s">
        <v>22</v>
      </c>
      <c r="H22" s="16"/>
      <c r="I22" s="32">
        <v>30</v>
      </c>
      <c r="J22" s="32"/>
      <c r="K22" s="32">
        <v>30</v>
      </c>
      <c r="L22" s="32"/>
      <c r="M22" s="32"/>
      <c r="N22" s="32">
        <f t="shared" si="3"/>
        <v>60</v>
      </c>
      <c r="O22" s="32" t="s">
        <v>109</v>
      </c>
      <c r="P22" s="32">
        <v>2</v>
      </c>
      <c r="Q22" s="32"/>
      <c r="R22" s="32">
        <v>2</v>
      </c>
      <c r="S22" s="32"/>
      <c r="T22" s="32"/>
      <c r="U22" s="32">
        <f t="shared" si="4"/>
        <v>4</v>
      </c>
      <c r="V22" s="16" t="s">
        <v>93</v>
      </c>
    </row>
    <row r="23" spans="4:22" ht="12.75">
      <c r="D23" s="24"/>
      <c r="E23" s="167"/>
      <c r="F23" s="85">
        <f>F22+1</f>
        <v>5</v>
      </c>
      <c r="G23" s="51" t="s">
        <v>23</v>
      </c>
      <c r="H23" s="16"/>
      <c r="I23" s="32">
        <v>30</v>
      </c>
      <c r="J23" s="32">
        <v>15</v>
      </c>
      <c r="K23" s="32">
        <v>30</v>
      </c>
      <c r="L23" s="32"/>
      <c r="M23" s="32"/>
      <c r="N23" s="32">
        <f t="shared" si="3"/>
        <v>75</v>
      </c>
      <c r="O23" s="32" t="s">
        <v>110</v>
      </c>
      <c r="P23" s="32">
        <v>2</v>
      </c>
      <c r="Q23" s="32">
        <v>1</v>
      </c>
      <c r="R23" s="32">
        <v>2</v>
      </c>
      <c r="S23" s="32"/>
      <c r="T23" s="32"/>
      <c r="U23" s="32">
        <f t="shared" si="4"/>
        <v>5</v>
      </c>
      <c r="V23" s="16" t="s">
        <v>92</v>
      </c>
    </row>
    <row r="24" spans="4:22" ht="12.75">
      <c r="D24" s="24"/>
      <c r="E24" s="167"/>
      <c r="F24" s="85">
        <f>F23+1</f>
        <v>6</v>
      </c>
      <c r="G24" s="51" t="s">
        <v>141</v>
      </c>
      <c r="H24" s="16"/>
      <c r="I24" s="32">
        <v>30</v>
      </c>
      <c r="J24" s="32"/>
      <c r="K24" s="32">
        <v>15</v>
      </c>
      <c r="L24" s="32"/>
      <c r="M24" s="32"/>
      <c r="N24" s="32">
        <f t="shared" si="3"/>
        <v>45</v>
      </c>
      <c r="O24" s="32" t="s">
        <v>110</v>
      </c>
      <c r="P24" s="32">
        <v>1</v>
      </c>
      <c r="Q24" s="32"/>
      <c r="R24" s="32">
        <v>2</v>
      </c>
      <c r="S24" s="32"/>
      <c r="T24" s="32"/>
      <c r="U24" s="32">
        <f t="shared" si="4"/>
        <v>3</v>
      </c>
      <c r="V24" s="16" t="s">
        <v>92</v>
      </c>
    </row>
    <row r="25" spans="4:22" ht="22.5">
      <c r="D25" s="24"/>
      <c r="E25" s="167"/>
      <c r="F25" s="85">
        <v>7</v>
      </c>
      <c r="G25" s="51" t="s">
        <v>32</v>
      </c>
      <c r="H25" s="13"/>
      <c r="I25" s="32">
        <v>15</v>
      </c>
      <c r="J25" s="32"/>
      <c r="K25" s="32"/>
      <c r="L25" s="32"/>
      <c r="M25" s="32"/>
      <c r="N25" s="32">
        <v>15</v>
      </c>
      <c r="O25" s="32" t="s">
        <v>111</v>
      </c>
      <c r="P25" s="32">
        <v>1</v>
      </c>
      <c r="Q25" s="32"/>
      <c r="R25" s="32"/>
      <c r="S25" s="32"/>
      <c r="T25" s="32"/>
      <c r="U25" s="32">
        <f t="shared" si="4"/>
        <v>1</v>
      </c>
      <c r="V25" s="32" t="s">
        <v>92</v>
      </c>
    </row>
    <row r="26" spans="4:22" ht="12.75">
      <c r="D26" s="24"/>
      <c r="E26" s="167"/>
      <c r="F26" s="85">
        <v>8</v>
      </c>
      <c r="G26" s="51" t="s">
        <v>149</v>
      </c>
      <c r="H26" s="16"/>
      <c r="I26" s="32">
        <v>30</v>
      </c>
      <c r="J26" s="32"/>
      <c r="K26" s="32">
        <v>30</v>
      </c>
      <c r="L26" s="32"/>
      <c r="M26" s="32"/>
      <c r="N26" s="32">
        <f t="shared" si="3"/>
        <v>60</v>
      </c>
      <c r="O26" s="32" t="s">
        <v>113</v>
      </c>
      <c r="P26" s="32">
        <v>2</v>
      </c>
      <c r="Q26" s="32"/>
      <c r="R26" s="32">
        <v>2</v>
      </c>
      <c r="S26" s="32"/>
      <c r="T26" s="32"/>
      <c r="U26" s="32">
        <f t="shared" si="4"/>
        <v>4</v>
      </c>
      <c r="V26" s="16" t="s">
        <v>92</v>
      </c>
    </row>
    <row r="27" spans="4:22" ht="12.75">
      <c r="D27" s="24"/>
      <c r="E27" s="167"/>
      <c r="F27" s="85">
        <v>9</v>
      </c>
      <c r="G27" s="28" t="s">
        <v>49</v>
      </c>
      <c r="H27" s="16"/>
      <c r="I27" s="32"/>
      <c r="J27" s="32"/>
      <c r="K27" s="32"/>
      <c r="L27" s="32"/>
      <c r="M27" s="32"/>
      <c r="N27" s="32">
        <f t="shared" si="3"/>
        <v>0</v>
      </c>
      <c r="O27" s="32" t="s">
        <v>109</v>
      </c>
      <c r="P27" s="32"/>
      <c r="Q27" s="32"/>
      <c r="R27" s="32"/>
      <c r="S27" s="32">
        <v>6</v>
      </c>
      <c r="T27" s="32"/>
      <c r="U27" s="32">
        <f t="shared" si="4"/>
        <v>6</v>
      </c>
      <c r="V27" s="16" t="s">
        <v>92</v>
      </c>
    </row>
    <row r="28" spans="4:22" ht="12.75">
      <c r="D28" s="24"/>
      <c r="E28" s="167"/>
      <c r="F28" s="85">
        <v>10</v>
      </c>
      <c r="G28" s="51" t="s">
        <v>29</v>
      </c>
      <c r="H28" s="16"/>
      <c r="I28" s="32"/>
      <c r="J28" s="32">
        <v>30</v>
      </c>
      <c r="K28" s="32"/>
      <c r="L28" s="32"/>
      <c r="M28" s="32"/>
      <c r="N28" s="32">
        <f t="shared" si="3"/>
        <v>30</v>
      </c>
      <c r="O28" s="32" t="s">
        <v>95</v>
      </c>
      <c r="P28" s="32"/>
      <c r="Q28" s="32">
        <v>0</v>
      </c>
      <c r="R28" s="32"/>
      <c r="S28" s="32"/>
      <c r="T28" s="32"/>
      <c r="U28" s="32">
        <f t="shared" si="4"/>
        <v>0</v>
      </c>
      <c r="V28" s="16" t="s">
        <v>92</v>
      </c>
    </row>
    <row r="29" spans="4:22" ht="12.75" customHeight="1">
      <c r="D29" s="24"/>
      <c r="E29" s="167"/>
      <c r="F29" s="169" t="s">
        <v>25</v>
      </c>
      <c r="G29" s="169"/>
      <c r="H29" s="169"/>
      <c r="I29" s="46">
        <f>SUM(I19:I28)</f>
        <v>195</v>
      </c>
      <c r="J29" s="46">
        <f>SUM(J19:J28)</f>
        <v>75</v>
      </c>
      <c r="K29" s="46">
        <f>SUM(K19:K28)</f>
        <v>135</v>
      </c>
      <c r="L29" s="46">
        <f>SUM(L19:L28)</f>
        <v>0</v>
      </c>
      <c r="M29" s="46">
        <f>SUM(M19:M28)</f>
        <v>0</v>
      </c>
      <c r="N29" s="46">
        <f aca="true" t="shared" si="5" ref="N29:N48">SUM(I29:M29)</f>
        <v>405</v>
      </c>
      <c r="O29" s="46"/>
      <c r="P29" s="46">
        <f>SUM(P19:P28)</f>
        <v>13</v>
      </c>
      <c r="Q29" s="46">
        <f>SUM(Q19:Q28)</f>
        <v>3</v>
      </c>
      <c r="R29" s="46">
        <f>SUM(R19:R28)</f>
        <v>10</v>
      </c>
      <c r="S29" s="46">
        <f>SUM(S19:S28)</f>
        <v>6</v>
      </c>
      <c r="T29" s="46">
        <f>SUM(T19:T28)</f>
        <v>0</v>
      </c>
      <c r="U29" s="46">
        <f aca="true" t="shared" si="6" ref="U29:U35">SUM(P29:T29)</f>
        <v>32</v>
      </c>
      <c r="V29" s="46"/>
    </row>
    <row r="30" spans="4:22" ht="13.5" customHeight="1">
      <c r="D30" s="25"/>
      <c r="E30" s="167" t="s">
        <v>26</v>
      </c>
      <c r="F30" s="86">
        <v>1</v>
      </c>
      <c r="G30" s="27" t="s">
        <v>50</v>
      </c>
      <c r="H30" s="90"/>
      <c r="I30" s="100">
        <v>15</v>
      </c>
      <c r="J30" s="100"/>
      <c r="K30" s="100">
        <v>30</v>
      </c>
      <c r="L30" s="100"/>
      <c r="M30" s="100"/>
      <c r="N30" s="100">
        <f t="shared" si="5"/>
        <v>45</v>
      </c>
      <c r="O30" s="100" t="s">
        <v>109</v>
      </c>
      <c r="P30" s="100">
        <v>1</v>
      </c>
      <c r="Q30" s="100"/>
      <c r="R30" s="100">
        <v>2</v>
      </c>
      <c r="S30" s="100"/>
      <c r="T30" s="100"/>
      <c r="U30" s="100">
        <f t="shared" si="6"/>
        <v>3</v>
      </c>
      <c r="V30" s="15" t="s">
        <v>92</v>
      </c>
    </row>
    <row r="31" spans="4:22" ht="13.5" customHeight="1">
      <c r="D31" s="25"/>
      <c r="E31" s="167"/>
      <c r="F31" s="89">
        <v>2</v>
      </c>
      <c r="G31" s="57" t="s">
        <v>140</v>
      </c>
      <c r="H31" s="92"/>
      <c r="I31" s="103">
        <v>30</v>
      </c>
      <c r="J31" s="100"/>
      <c r="K31" s="100">
        <v>30</v>
      </c>
      <c r="L31" s="100"/>
      <c r="M31" s="100"/>
      <c r="N31" s="100">
        <f t="shared" si="5"/>
        <v>60</v>
      </c>
      <c r="O31" s="98" t="s">
        <v>110</v>
      </c>
      <c r="P31" s="100">
        <v>1</v>
      </c>
      <c r="Q31" s="100"/>
      <c r="R31" s="100">
        <v>3</v>
      </c>
      <c r="S31" s="100"/>
      <c r="T31" s="100"/>
      <c r="U31" s="100">
        <f t="shared" si="6"/>
        <v>4</v>
      </c>
      <c r="V31" s="88" t="s">
        <v>92</v>
      </c>
    </row>
    <row r="32" spans="4:22" ht="13.5" customHeight="1">
      <c r="D32" s="25"/>
      <c r="E32" s="167"/>
      <c r="F32" s="86">
        <v>3</v>
      </c>
      <c r="G32" s="87" t="s">
        <v>52</v>
      </c>
      <c r="H32" s="91"/>
      <c r="I32" s="32">
        <v>15</v>
      </c>
      <c r="J32" s="32"/>
      <c r="K32" s="32">
        <v>30</v>
      </c>
      <c r="L32" s="32"/>
      <c r="M32" s="32"/>
      <c r="N32" s="53">
        <f>SUM(I32:M32)</f>
        <v>45</v>
      </c>
      <c r="O32" s="96" t="s">
        <v>109</v>
      </c>
      <c r="P32" s="32">
        <v>1</v>
      </c>
      <c r="Q32" s="32"/>
      <c r="R32" s="32">
        <v>2</v>
      </c>
      <c r="S32" s="32"/>
      <c r="T32" s="32"/>
      <c r="U32" s="104">
        <f t="shared" si="6"/>
        <v>3</v>
      </c>
      <c r="V32" s="99" t="s">
        <v>93</v>
      </c>
    </row>
    <row r="33" spans="4:22" ht="24.75" customHeight="1">
      <c r="D33" s="24"/>
      <c r="E33" s="167"/>
      <c r="F33" s="85">
        <v>4</v>
      </c>
      <c r="G33" s="51" t="s">
        <v>134</v>
      </c>
      <c r="H33" s="32"/>
      <c r="I33" s="32">
        <v>15</v>
      </c>
      <c r="J33" s="32"/>
      <c r="K33" s="32"/>
      <c r="L33" s="32">
        <v>15</v>
      </c>
      <c r="M33" s="32"/>
      <c r="N33" s="32">
        <f>SUM(I33:M33)</f>
        <v>30</v>
      </c>
      <c r="O33" s="32" t="s">
        <v>110</v>
      </c>
      <c r="P33" s="32">
        <v>1</v>
      </c>
      <c r="Q33" s="32"/>
      <c r="R33" s="32"/>
      <c r="S33" s="32">
        <v>1</v>
      </c>
      <c r="T33" s="32"/>
      <c r="U33" s="100">
        <f t="shared" si="6"/>
        <v>2</v>
      </c>
      <c r="V33" s="16" t="s">
        <v>92</v>
      </c>
    </row>
    <row r="34" spans="4:22" ht="12.75">
      <c r="D34" s="24"/>
      <c r="E34" s="167"/>
      <c r="F34" s="85">
        <v>5</v>
      </c>
      <c r="G34" s="51" t="s">
        <v>33</v>
      </c>
      <c r="H34" s="15"/>
      <c r="I34" s="100">
        <v>15</v>
      </c>
      <c r="J34" s="100"/>
      <c r="K34" s="100">
        <v>30</v>
      </c>
      <c r="L34" s="100"/>
      <c r="M34" s="100"/>
      <c r="N34" s="100">
        <f t="shared" si="5"/>
        <v>45</v>
      </c>
      <c r="O34" s="100" t="s">
        <v>109</v>
      </c>
      <c r="P34" s="100">
        <v>1</v>
      </c>
      <c r="Q34" s="100"/>
      <c r="R34" s="100">
        <v>2</v>
      </c>
      <c r="S34" s="100"/>
      <c r="T34" s="100"/>
      <c r="U34" s="100">
        <f t="shared" si="6"/>
        <v>3</v>
      </c>
      <c r="V34" s="15" t="s">
        <v>92</v>
      </c>
    </row>
    <row r="35" spans="4:22" ht="12.75">
      <c r="D35" s="24"/>
      <c r="E35" s="167"/>
      <c r="F35" s="153">
        <v>6</v>
      </c>
      <c r="G35" s="54" t="s">
        <v>51</v>
      </c>
      <c r="H35" s="143" t="s">
        <v>28</v>
      </c>
      <c r="I35" s="139">
        <v>30</v>
      </c>
      <c r="J35" s="151"/>
      <c r="K35" s="139">
        <v>15</v>
      </c>
      <c r="L35" s="139">
        <v>15</v>
      </c>
      <c r="M35" s="139"/>
      <c r="N35" s="139">
        <f>SUM(I35:M35)</f>
        <v>60</v>
      </c>
      <c r="O35" s="139" t="s">
        <v>110</v>
      </c>
      <c r="P35" s="139">
        <v>2</v>
      </c>
      <c r="Q35" s="139"/>
      <c r="R35" s="139">
        <v>2</v>
      </c>
      <c r="S35" s="139">
        <v>2</v>
      </c>
      <c r="T35" s="139"/>
      <c r="U35" s="149">
        <f t="shared" si="6"/>
        <v>6</v>
      </c>
      <c r="V35" s="147" t="s">
        <v>92</v>
      </c>
    </row>
    <row r="36" spans="4:22" ht="15.75" customHeight="1">
      <c r="D36" s="24"/>
      <c r="E36" s="167"/>
      <c r="F36" s="154"/>
      <c r="G36" s="54" t="s">
        <v>152</v>
      </c>
      <c r="H36" s="144"/>
      <c r="I36" s="140"/>
      <c r="J36" s="152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  <c r="V36" s="148"/>
    </row>
    <row r="37" spans="4:22" ht="22.5">
      <c r="D37" s="24"/>
      <c r="E37" s="167"/>
      <c r="F37" s="85">
        <v>7</v>
      </c>
      <c r="G37" s="31" t="s">
        <v>55</v>
      </c>
      <c r="H37" s="59" t="s">
        <v>28</v>
      </c>
      <c r="I37" s="100"/>
      <c r="J37" s="100">
        <v>30</v>
      </c>
      <c r="K37" s="100"/>
      <c r="L37" s="100"/>
      <c r="M37" s="100"/>
      <c r="N37" s="100">
        <f t="shared" si="5"/>
        <v>30</v>
      </c>
      <c r="O37" s="100" t="s">
        <v>114</v>
      </c>
      <c r="P37" s="100"/>
      <c r="Q37" s="100">
        <v>2</v>
      </c>
      <c r="R37" s="100"/>
      <c r="S37" s="100"/>
      <c r="T37" s="100"/>
      <c r="U37" s="59">
        <f>SUM(P37:T37)</f>
        <v>2</v>
      </c>
      <c r="V37" s="15" t="s">
        <v>92</v>
      </c>
    </row>
    <row r="38" spans="4:22" ht="15" customHeight="1">
      <c r="D38" s="24"/>
      <c r="E38" s="167"/>
      <c r="F38" s="85">
        <v>8</v>
      </c>
      <c r="G38" s="60" t="s">
        <v>34</v>
      </c>
      <c r="H38" s="56"/>
      <c r="I38" s="56">
        <v>30</v>
      </c>
      <c r="J38" s="56"/>
      <c r="K38" s="56">
        <v>30</v>
      </c>
      <c r="L38" s="56"/>
      <c r="M38" s="56"/>
      <c r="N38" s="100">
        <f t="shared" si="5"/>
        <v>60</v>
      </c>
      <c r="O38" s="56" t="s">
        <v>109</v>
      </c>
      <c r="P38" s="56">
        <v>2</v>
      </c>
      <c r="Q38" s="56"/>
      <c r="R38" s="56">
        <v>2</v>
      </c>
      <c r="S38" s="56"/>
      <c r="T38" s="56"/>
      <c r="U38" s="52">
        <f>SUM(P38:T38)</f>
        <v>4</v>
      </c>
      <c r="V38" s="83" t="s">
        <v>92</v>
      </c>
    </row>
    <row r="39" spans="4:22" ht="12.75" customHeight="1">
      <c r="D39" s="24"/>
      <c r="E39" s="167"/>
      <c r="F39" s="170" t="s">
        <v>30</v>
      </c>
      <c r="G39" s="170"/>
      <c r="H39" s="170"/>
      <c r="I39" s="46">
        <f>SUM(I30:I38)</f>
        <v>150</v>
      </c>
      <c r="J39" s="46">
        <f>SUM(J30:J38)</f>
        <v>30</v>
      </c>
      <c r="K39" s="46">
        <f>SUM(K30:K38)</f>
        <v>165</v>
      </c>
      <c r="L39" s="46">
        <f>SUM(L30:L38)</f>
        <v>30</v>
      </c>
      <c r="M39" s="46">
        <f>SUM(M30:M38)</f>
        <v>0</v>
      </c>
      <c r="N39" s="46">
        <f t="shared" si="5"/>
        <v>375</v>
      </c>
      <c r="O39" s="46"/>
      <c r="P39" s="46">
        <f>SUM(P30:P38)</f>
        <v>9</v>
      </c>
      <c r="Q39" s="46">
        <f>SUM(Q30:Q38)</f>
        <v>2</v>
      </c>
      <c r="R39" s="46">
        <f>SUM(R30:R38)</f>
        <v>13</v>
      </c>
      <c r="S39" s="46">
        <f>SUM(S30:S38)</f>
        <v>3</v>
      </c>
      <c r="T39" s="46">
        <f>SUM(T30:T38)</f>
        <v>0</v>
      </c>
      <c r="U39" s="46">
        <f>SUM(P39:T39)</f>
        <v>27</v>
      </c>
      <c r="V39" s="46"/>
    </row>
    <row r="40" spans="4:22" ht="12.75">
      <c r="D40" s="24"/>
      <c r="E40" s="167" t="s">
        <v>31</v>
      </c>
      <c r="F40" s="153">
        <v>1</v>
      </c>
      <c r="G40" s="49" t="s">
        <v>101</v>
      </c>
      <c r="H40" s="143" t="s">
        <v>28</v>
      </c>
      <c r="I40" s="137">
        <v>30</v>
      </c>
      <c r="J40" s="137"/>
      <c r="K40" s="137">
        <v>30</v>
      </c>
      <c r="L40" s="137"/>
      <c r="M40" s="137"/>
      <c r="N40" s="139">
        <f t="shared" si="5"/>
        <v>60</v>
      </c>
      <c r="O40" s="139" t="s">
        <v>110</v>
      </c>
      <c r="P40" s="137">
        <v>2</v>
      </c>
      <c r="Q40" s="137"/>
      <c r="R40" s="137">
        <v>3</v>
      </c>
      <c r="S40" s="137"/>
      <c r="T40" s="137"/>
      <c r="U40" s="149">
        <f>SUM(P40:T40)</f>
        <v>5</v>
      </c>
      <c r="V40" s="147" t="s">
        <v>92</v>
      </c>
    </row>
    <row r="41" spans="4:22" ht="12.75">
      <c r="D41" s="24"/>
      <c r="E41" s="167"/>
      <c r="F41" s="154"/>
      <c r="G41" s="50" t="s">
        <v>136</v>
      </c>
      <c r="H41" s="144"/>
      <c r="I41" s="138"/>
      <c r="J41" s="138"/>
      <c r="K41" s="138"/>
      <c r="L41" s="138"/>
      <c r="M41" s="138"/>
      <c r="N41" s="140"/>
      <c r="O41" s="140"/>
      <c r="P41" s="138"/>
      <c r="Q41" s="138"/>
      <c r="R41" s="138"/>
      <c r="S41" s="138"/>
      <c r="T41" s="138"/>
      <c r="U41" s="150"/>
      <c r="V41" s="148"/>
    </row>
    <row r="42" spans="4:22" ht="12.75">
      <c r="D42" s="24"/>
      <c r="E42" s="167"/>
      <c r="F42" s="153">
        <v>2</v>
      </c>
      <c r="G42" s="48" t="s">
        <v>99</v>
      </c>
      <c r="H42" s="143" t="s">
        <v>28</v>
      </c>
      <c r="I42" s="139">
        <v>15</v>
      </c>
      <c r="J42" s="151"/>
      <c r="K42" s="139">
        <v>30</v>
      </c>
      <c r="L42" s="139"/>
      <c r="M42" s="139"/>
      <c r="N42" s="139">
        <f t="shared" si="5"/>
        <v>45</v>
      </c>
      <c r="O42" s="139" t="s">
        <v>109</v>
      </c>
      <c r="P42" s="139">
        <v>1</v>
      </c>
      <c r="Q42" s="139"/>
      <c r="R42" s="139">
        <v>3</v>
      </c>
      <c r="S42" s="139"/>
      <c r="T42" s="139"/>
      <c r="U42" s="149">
        <f>SUM(P42:T42)</f>
        <v>4</v>
      </c>
      <c r="V42" s="147" t="s">
        <v>92</v>
      </c>
    </row>
    <row r="43" spans="4:22" ht="12.75">
      <c r="D43" s="24"/>
      <c r="E43" s="167"/>
      <c r="F43" s="154"/>
      <c r="G43" s="31" t="s">
        <v>100</v>
      </c>
      <c r="H43" s="171"/>
      <c r="I43" s="140"/>
      <c r="J43" s="152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50"/>
      <c r="V43" s="148"/>
    </row>
    <row r="44" spans="4:22" ht="12.75">
      <c r="D44" s="24"/>
      <c r="E44" s="167"/>
      <c r="F44" s="125">
        <v>3</v>
      </c>
      <c r="G44" s="105" t="s">
        <v>142</v>
      </c>
      <c r="H44" s="69"/>
      <c r="I44" s="95">
        <v>15</v>
      </c>
      <c r="J44" s="97"/>
      <c r="K44" s="96">
        <v>30</v>
      </c>
      <c r="L44" s="96"/>
      <c r="M44" s="96"/>
      <c r="N44" s="96">
        <f>SUM(I44:M44)</f>
        <v>45</v>
      </c>
      <c r="O44" s="96" t="s">
        <v>109</v>
      </c>
      <c r="P44" s="96">
        <v>1</v>
      </c>
      <c r="Q44" s="96"/>
      <c r="R44" s="96">
        <v>3</v>
      </c>
      <c r="S44" s="96"/>
      <c r="T44" s="96"/>
      <c r="U44" s="106">
        <f>SUM(P44:T44)</f>
        <v>4</v>
      </c>
      <c r="V44" s="99"/>
    </row>
    <row r="45" spans="4:22" ht="12.75">
      <c r="D45" s="24"/>
      <c r="E45" s="167"/>
      <c r="F45" s="85">
        <v>4</v>
      </c>
      <c r="G45" s="107" t="s">
        <v>145</v>
      </c>
      <c r="H45" s="126"/>
      <c r="I45" s="32">
        <v>30</v>
      </c>
      <c r="J45" s="32"/>
      <c r="K45" s="32">
        <v>30</v>
      </c>
      <c r="L45" s="32"/>
      <c r="M45" s="32"/>
      <c r="N45" s="100">
        <f>SUM(I45:M45)</f>
        <v>60</v>
      </c>
      <c r="O45" s="32" t="s">
        <v>110</v>
      </c>
      <c r="P45" s="32">
        <v>1</v>
      </c>
      <c r="Q45" s="32"/>
      <c r="R45" s="32">
        <v>2</v>
      </c>
      <c r="S45" s="32"/>
      <c r="T45" s="32"/>
      <c r="U45" s="100">
        <f>SUM(P45:T45)</f>
        <v>3</v>
      </c>
      <c r="V45" s="15" t="s">
        <v>93</v>
      </c>
    </row>
    <row r="46" spans="4:22" ht="22.5">
      <c r="D46" s="24"/>
      <c r="E46" s="167"/>
      <c r="F46" s="141">
        <v>5</v>
      </c>
      <c r="G46" s="23" t="s">
        <v>130</v>
      </c>
      <c r="H46" s="143" t="s">
        <v>28</v>
      </c>
      <c r="I46" s="139">
        <v>15</v>
      </c>
      <c r="J46" s="139"/>
      <c r="K46" s="139">
        <v>30</v>
      </c>
      <c r="L46" s="139"/>
      <c r="M46" s="139"/>
      <c r="N46" s="139">
        <f>SUM(I46:M46)</f>
        <v>45</v>
      </c>
      <c r="O46" s="137" t="s">
        <v>109</v>
      </c>
      <c r="P46" s="137">
        <v>1</v>
      </c>
      <c r="Q46" s="139"/>
      <c r="R46" s="137">
        <v>3</v>
      </c>
      <c r="S46" s="139"/>
      <c r="T46" s="139"/>
      <c r="U46" s="149">
        <f>SUM(P46:T46)</f>
        <v>4</v>
      </c>
      <c r="V46" s="147" t="s">
        <v>92</v>
      </c>
    </row>
    <row r="47" spans="4:22" ht="22.5">
      <c r="D47" s="24"/>
      <c r="E47" s="167"/>
      <c r="F47" s="142"/>
      <c r="G47" s="23" t="s">
        <v>131</v>
      </c>
      <c r="H47" s="144"/>
      <c r="I47" s="140"/>
      <c r="J47" s="140"/>
      <c r="K47" s="140"/>
      <c r="L47" s="140"/>
      <c r="M47" s="140"/>
      <c r="N47" s="140"/>
      <c r="O47" s="138"/>
      <c r="P47" s="138"/>
      <c r="Q47" s="140"/>
      <c r="R47" s="138"/>
      <c r="S47" s="140"/>
      <c r="T47" s="140"/>
      <c r="U47" s="150"/>
      <c r="V47" s="148"/>
    </row>
    <row r="48" spans="4:22" ht="22.5">
      <c r="D48" s="24"/>
      <c r="E48" s="167"/>
      <c r="F48" s="85">
        <v>6</v>
      </c>
      <c r="G48" s="31" t="s">
        <v>56</v>
      </c>
      <c r="H48" s="59" t="s">
        <v>28</v>
      </c>
      <c r="I48" s="100"/>
      <c r="J48" s="100">
        <v>30</v>
      </c>
      <c r="K48" s="100"/>
      <c r="L48" s="100"/>
      <c r="M48" s="100"/>
      <c r="N48" s="100">
        <f t="shared" si="5"/>
        <v>30</v>
      </c>
      <c r="O48" s="100" t="s">
        <v>114</v>
      </c>
      <c r="P48" s="100"/>
      <c r="Q48" s="100">
        <v>2</v>
      </c>
      <c r="R48" s="100"/>
      <c r="S48" s="100"/>
      <c r="T48" s="100"/>
      <c r="U48" s="61">
        <f>SUM(P48:T48)</f>
        <v>2</v>
      </c>
      <c r="V48" s="15" t="s">
        <v>92</v>
      </c>
    </row>
    <row r="49" spans="4:22" ht="15" customHeight="1">
      <c r="D49" s="3"/>
      <c r="E49" s="167"/>
      <c r="F49" s="85">
        <v>7</v>
      </c>
      <c r="G49" s="28" t="s">
        <v>88</v>
      </c>
      <c r="H49" s="52"/>
      <c r="I49" s="32"/>
      <c r="J49" s="32"/>
      <c r="K49" s="32"/>
      <c r="L49" s="32"/>
      <c r="M49" s="32"/>
      <c r="N49" s="32"/>
      <c r="O49" s="32" t="s">
        <v>109</v>
      </c>
      <c r="P49" s="32"/>
      <c r="Q49" s="32"/>
      <c r="R49" s="32"/>
      <c r="S49" s="32">
        <v>12</v>
      </c>
      <c r="T49" s="100"/>
      <c r="U49" s="32">
        <f>SUM(P49:T49)</f>
        <v>12</v>
      </c>
      <c r="V49" s="15" t="s">
        <v>92</v>
      </c>
    </row>
    <row r="50" spans="4:22" ht="12.75" customHeight="1">
      <c r="D50" s="3"/>
      <c r="E50" s="167"/>
      <c r="F50" s="170" t="s">
        <v>36</v>
      </c>
      <c r="G50" s="170"/>
      <c r="H50" s="170"/>
      <c r="I50" s="46">
        <f>SUM(I40:I49)</f>
        <v>105</v>
      </c>
      <c r="J50" s="46">
        <f>SUM(J40:J49)</f>
        <v>30</v>
      </c>
      <c r="K50" s="46">
        <f>SUM(K40:K49)</f>
        <v>150</v>
      </c>
      <c r="L50" s="46">
        <f>SUM(L40:L49)</f>
        <v>0</v>
      </c>
      <c r="M50" s="46">
        <f>SUM(M40:M49)</f>
        <v>0</v>
      </c>
      <c r="N50" s="46">
        <f>SUM(I50:M50)</f>
        <v>285</v>
      </c>
      <c r="O50" s="46"/>
      <c r="P50" s="46">
        <f>SUM(P40:P49)</f>
        <v>6</v>
      </c>
      <c r="Q50" s="46">
        <f>SUM(Q40:Q49)</f>
        <v>2</v>
      </c>
      <c r="R50" s="46">
        <f>SUM(R40:R49)</f>
        <v>14</v>
      </c>
      <c r="S50" s="46">
        <f>SUM(S40:S49)</f>
        <v>12</v>
      </c>
      <c r="T50" s="46">
        <f>SUM(T40:T49)</f>
        <v>0</v>
      </c>
      <c r="U50" s="46">
        <f>SUM(P50:T50)</f>
        <v>34</v>
      </c>
      <c r="V50" s="46"/>
    </row>
    <row r="51" spans="4:22" ht="12.75">
      <c r="D51" s="3"/>
      <c r="E51" s="167"/>
      <c r="F51" s="139">
        <v>1</v>
      </c>
      <c r="G51" s="128" t="s">
        <v>102</v>
      </c>
      <c r="H51" s="143" t="s">
        <v>28</v>
      </c>
      <c r="I51" s="139">
        <v>15</v>
      </c>
      <c r="J51" s="139"/>
      <c r="K51" s="139">
        <v>30</v>
      </c>
      <c r="L51" s="139"/>
      <c r="M51" s="139"/>
      <c r="N51" s="139">
        <f>SUM(I51:M51)</f>
        <v>45</v>
      </c>
      <c r="O51" s="139" t="s">
        <v>110</v>
      </c>
      <c r="P51" s="139">
        <v>1</v>
      </c>
      <c r="Q51" s="139"/>
      <c r="R51" s="139">
        <v>3</v>
      </c>
      <c r="S51" s="139"/>
      <c r="T51" s="139"/>
      <c r="U51" s="149">
        <f>SUM(P51:T51)</f>
        <v>4</v>
      </c>
      <c r="V51" s="147" t="s">
        <v>92</v>
      </c>
    </row>
    <row r="52" spans="4:22" ht="12.75">
      <c r="D52" s="3"/>
      <c r="E52" s="167"/>
      <c r="F52" s="140"/>
      <c r="G52" s="128" t="s">
        <v>103</v>
      </c>
      <c r="H52" s="144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  <c r="V52" s="148"/>
    </row>
    <row r="53" spans="4:22" ht="22.5">
      <c r="D53" s="3"/>
      <c r="E53" s="167"/>
      <c r="F53" s="135"/>
      <c r="G53" s="108" t="s">
        <v>147</v>
      </c>
      <c r="H53" s="69"/>
      <c r="I53" s="130">
        <v>15</v>
      </c>
      <c r="J53" s="32"/>
      <c r="K53" s="32">
        <v>30</v>
      </c>
      <c r="L53" s="32"/>
      <c r="M53" s="32"/>
      <c r="N53" s="132">
        <f aca="true" t="shared" si="7" ref="N53:N58">SUM(I53:M53)</f>
        <v>45</v>
      </c>
      <c r="O53" s="130" t="s">
        <v>109</v>
      </c>
      <c r="P53" s="56">
        <v>1</v>
      </c>
      <c r="Q53" s="56"/>
      <c r="R53" s="56">
        <v>2</v>
      </c>
      <c r="S53" s="56"/>
      <c r="T53" s="56"/>
      <c r="U53" s="52">
        <f>SUM(P53:T53)</f>
        <v>3</v>
      </c>
      <c r="V53" s="131"/>
    </row>
    <row r="54" spans="4:22" ht="12.75">
      <c r="D54" s="3"/>
      <c r="E54" s="167"/>
      <c r="F54" s="136">
        <v>2</v>
      </c>
      <c r="G54" s="27" t="s">
        <v>146</v>
      </c>
      <c r="H54" s="134"/>
      <c r="I54" s="132">
        <v>30</v>
      </c>
      <c r="J54" s="132"/>
      <c r="K54" s="132">
        <v>15</v>
      </c>
      <c r="L54" s="132"/>
      <c r="M54" s="132"/>
      <c r="N54" s="132">
        <f t="shared" si="7"/>
        <v>45</v>
      </c>
      <c r="O54" s="130" t="s">
        <v>109</v>
      </c>
      <c r="P54" s="132">
        <v>2</v>
      </c>
      <c r="Q54" s="132"/>
      <c r="R54" s="132">
        <v>1</v>
      </c>
      <c r="S54" s="132"/>
      <c r="T54" s="132"/>
      <c r="U54" s="52">
        <f>SUM(P54:T54)</f>
        <v>3</v>
      </c>
      <c r="V54" s="99"/>
    </row>
    <row r="55" spans="4:22" ht="22.5">
      <c r="D55" s="26"/>
      <c r="E55" s="167"/>
      <c r="F55" s="66">
        <v>3</v>
      </c>
      <c r="G55" s="28" t="s">
        <v>60</v>
      </c>
      <c r="H55" s="70"/>
      <c r="I55" s="132"/>
      <c r="J55" s="132"/>
      <c r="K55" s="132"/>
      <c r="L55" s="132"/>
      <c r="M55" s="132"/>
      <c r="N55" s="132">
        <f t="shared" si="7"/>
        <v>0</v>
      </c>
      <c r="O55" s="132" t="s">
        <v>109</v>
      </c>
      <c r="P55" s="132"/>
      <c r="Q55" s="132"/>
      <c r="R55" s="132"/>
      <c r="S55" s="132">
        <v>18</v>
      </c>
      <c r="T55" s="132"/>
      <c r="U55" s="130">
        <f>SUM(P55:T55)</f>
        <v>18</v>
      </c>
      <c r="V55" s="15" t="s">
        <v>92</v>
      </c>
    </row>
    <row r="56" spans="4:22" ht="22.5">
      <c r="D56" s="26"/>
      <c r="E56" s="167"/>
      <c r="F56" s="32">
        <v>4</v>
      </c>
      <c r="G56" s="31" t="s">
        <v>57</v>
      </c>
      <c r="H56" s="55" t="s">
        <v>28</v>
      </c>
      <c r="I56" s="53"/>
      <c r="J56" s="53">
        <v>30</v>
      </c>
      <c r="K56" s="53"/>
      <c r="L56" s="53"/>
      <c r="M56" s="53"/>
      <c r="N56" s="53">
        <f t="shared" si="7"/>
        <v>30</v>
      </c>
      <c r="O56" s="53" t="s">
        <v>114</v>
      </c>
      <c r="P56" s="53"/>
      <c r="Q56" s="53">
        <v>2</v>
      </c>
      <c r="R56" s="53"/>
      <c r="S56" s="53"/>
      <c r="T56" s="53"/>
      <c r="U56" s="55">
        <f>SUM(P56:T56)</f>
        <v>2</v>
      </c>
      <c r="V56" s="14" t="s">
        <v>92</v>
      </c>
    </row>
    <row r="57" spans="4:22" ht="12.75" customHeight="1">
      <c r="D57" s="24"/>
      <c r="E57" s="167"/>
      <c r="F57" s="170" t="s">
        <v>40</v>
      </c>
      <c r="G57" s="170"/>
      <c r="H57" s="170"/>
      <c r="I57" s="62">
        <f>SUM(I51:I56)</f>
        <v>60</v>
      </c>
      <c r="J57" s="62">
        <f>SUM(J51:J56)</f>
        <v>30</v>
      </c>
      <c r="K57" s="62">
        <f>SUM(K51:K56)</f>
        <v>75</v>
      </c>
      <c r="L57" s="62">
        <f>SUM(L51:L56)</f>
        <v>0</v>
      </c>
      <c r="M57" s="62">
        <f>SUM(M51:M56)</f>
        <v>0</v>
      </c>
      <c r="N57" s="62">
        <f t="shared" si="7"/>
        <v>165</v>
      </c>
      <c r="O57" s="62"/>
      <c r="P57" s="62">
        <f>SUM(P51:P56)</f>
        <v>4</v>
      </c>
      <c r="Q57" s="62">
        <f>SUM(Q51:Q56)</f>
        <v>2</v>
      </c>
      <c r="R57" s="62">
        <f>SUM(R51:R56)</f>
        <v>6</v>
      </c>
      <c r="S57" s="62">
        <f>SUM(S51:S56)</f>
        <v>18</v>
      </c>
      <c r="T57" s="62">
        <f>SUM(T51:T56)</f>
        <v>0</v>
      </c>
      <c r="U57" s="62">
        <f>SUM(P57:T57)</f>
        <v>30</v>
      </c>
      <c r="V57" s="101"/>
    </row>
    <row r="58" spans="4:22" ht="12.75">
      <c r="D58" s="24"/>
      <c r="E58" s="167" t="s">
        <v>65</v>
      </c>
      <c r="F58" s="139">
        <v>1</v>
      </c>
      <c r="G58" s="23" t="s">
        <v>96</v>
      </c>
      <c r="H58" s="143" t="s">
        <v>28</v>
      </c>
      <c r="I58" s="139">
        <v>15</v>
      </c>
      <c r="J58" s="151"/>
      <c r="K58" s="139"/>
      <c r="L58" s="139"/>
      <c r="M58" s="139">
        <v>30</v>
      </c>
      <c r="N58" s="139">
        <f t="shared" si="7"/>
        <v>45</v>
      </c>
      <c r="O58" s="139" t="s">
        <v>109</v>
      </c>
      <c r="P58" s="139">
        <v>2</v>
      </c>
      <c r="Q58" s="139"/>
      <c r="R58" s="139"/>
      <c r="S58" s="139"/>
      <c r="T58" s="139">
        <v>3</v>
      </c>
      <c r="U58" s="145">
        <f>SUM(P58:T59)</f>
        <v>5</v>
      </c>
      <c r="V58" s="147" t="s">
        <v>92</v>
      </c>
    </row>
    <row r="59" spans="4:22" ht="12.75">
      <c r="D59" s="24"/>
      <c r="E59" s="167"/>
      <c r="F59" s="140"/>
      <c r="G59" s="23" t="s">
        <v>97</v>
      </c>
      <c r="H59" s="144"/>
      <c r="I59" s="140"/>
      <c r="J59" s="152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6"/>
      <c r="V59" s="148"/>
    </row>
    <row r="60" spans="4:22" ht="12.75">
      <c r="D60" s="3"/>
      <c r="E60" s="189"/>
      <c r="F60" s="67">
        <v>2</v>
      </c>
      <c r="G60" s="31" t="s">
        <v>39</v>
      </c>
      <c r="H60" s="32"/>
      <c r="I60" s="32">
        <v>30</v>
      </c>
      <c r="J60" s="32"/>
      <c r="K60" s="32">
        <v>30</v>
      </c>
      <c r="L60" s="32"/>
      <c r="M60" s="32"/>
      <c r="N60" s="32">
        <f>SUM(I60:M60)</f>
        <v>60</v>
      </c>
      <c r="O60" s="130" t="s">
        <v>109</v>
      </c>
      <c r="P60" s="32">
        <v>2</v>
      </c>
      <c r="Q60" s="32"/>
      <c r="R60" s="32">
        <v>2</v>
      </c>
      <c r="S60" s="32"/>
      <c r="T60" s="32"/>
      <c r="U60" s="132">
        <f>SUM(P60:T60)</f>
        <v>4</v>
      </c>
      <c r="V60" s="129" t="s">
        <v>93</v>
      </c>
    </row>
    <row r="61" spans="4:22" ht="22.5">
      <c r="D61" s="3"/>
      <c r="E61" s="189"/>
      <c r="F61" s="208">
        <v>3</v>
      </c>
      <c r="G61" s="18" t="s">
        <v>137</v>
      </c>
      <c r="H61" s="143" t="s">
        <v>28</v>
      </c>
      <c r="I61" s="155">
        <v>30</v>
      </c>
      <c r="J61" s="155"/>
      <c r="K61" s="155">
        <v>30</v>
      </c>
      <c r="L61" s="155"/>
      <c r="M61" s="155"/>
      <c r="N61" s="139">
        <f>SUM(I61:M61)</f>
        <v>60</v>
      </c>
      <c r="O61" s="139" t="s">
        <v>109</v>
      </c>
      <c r="P61" s="155">
        <v>2</v>
      </c>
      <c r="Q61" s="155"/>
      <c r="R61" s="155">
        <v>3</v>
      </c>
      <c r="S61" s="155"/>
      <c r="T61" s="155"/>
      <c r="U61" s="149">
        <f>SUM(P61:T61)</f>
        <v>5</v>
      </c>
      <c r="V61" s="147" t="s">
        <v>92</v>
      </c>
    </row>
    <row r="62" spans="4:22" ht="12.75">
      <c r="D62" s="3"/>
      <c r="E62" s="189"/>
      <c r="F62" s="209"/>
      <c r="G62" s="18" t="s">
        <v>138</v>
      </c>
      <c r="H62" s="144"/>
      <c r="I62" s="155"/>
      <c r="J62" s="155"/>
      <c r="K62" s="155"/>
      <c r="L62" s="155"/>
      <c r="M62" s="155"/>
      <c r="N62" s="140"/>
      <c r="O62" s="140"/>
      <c r="P62" s="155"/>
      <c r="Q62" s="155"/>
      <c r="R62" s="155"/>
      <c r="S62" s="155"/>
      <c r="T62" s="155"/>
      <c r="U62" s="150"/>
      <c r="V62" s="148"/>
    </row>
    <row r="63" spans="4:22" ht="12.75">
      <c r="D63" s="3"/>
      <c r="E63" s="189"/>
      <c r="F63" s="208">
        <v>4</v>
      </c>
      <c r="G63" s="107" t="s">
        <v>73</v>
      </c>
      <c r="H63" s="143" t="s">
        <v>28</v>
      </c>
      <c r="I63" s="155">
        <v>30</v>
      </c>
      <c r="J63" s="155"/>
      <c r="K63" s="137">
        <v>15</v>
      </c>
      <c r="L63" s="155"/>
      <c r="M63" s="155"/>
      <c r="N63" s="139">
        <f>SUM(I63:M63)</f>
        <v>45</v>
      </c>
      <c r="O63" s="139" t="s">
        <v>109</v>
      </c>
      <c r="P63" s="155">
        <v>2</v>
      </c>
      <c r="Q63" s="155"/>
      <c r="R63" s="155">
        <v>2</v>
      </c>
      <c r="S63" s="155"/>
      <c r="T63" s="155"/>
      <c r="U63" s="149">
        <f>SUM(P63:T63)</f>
        <v>4</v>
      </c>
      <c r="V63" s="147" t="s">
        <v>92</v>
      </c>
    </row>
    <row r="64" spans="4:22" ht="12.75">
      <c r="D64" s="3"/>
      <c r="E64" s="189"/>
      <c r="F64" s="209"/>
      <c r="G64" s="107" t="s">
        <v>139</v>
      </c>
      <c r="H64" s="144"/>
      <c r="I64" s="155"/>
      <c r="J64" s="155"/>
      <c r="K64" s="138"/>
      <c r="L64" s="155"/>
      <c r="M64" s="155"/>
      <c r="N64" s="140"/>
      <c r="O64" s="140"/>
      <c r="P64" s="155"/>
      <c r="Q64" s="155"/>
      <c r="R64" s="155"/>
      <c r="S64" s="155"/>
      <c r="T64" s="155"/>
      <c r="U64" s="150"/>
      <c r="V64" s="148"/>
    </row>
    <row r="65" spans="4:22" ht="22.5">
      <c r="D65" s="3"/>
      <c r="E65" s="189"/>
      <c r="F65" s="208">
        <v>5</v>
      </c>
      <c r="G65" s="57" t="s">
        <v>143</v>
      </c>
      <c r="H65" s="204" t="s">
        <v>28</v>
      </c>
      <c r="I65" s="139">
        <v>15</v>
      </c>
      <c r="J65" s="151"/>
      <c r="K65" s="139">
        <v>30</v>
      </c>
      <c r="L65" s="139"/>
      <c r="M65" s="139"/>
      <c r="N65" s="137">
        <f>SUM(I65:M65)</f>
        <v>45</v>
      </c>
      <c r="O65" s="139" t="s">
        <v>110</v>
      </c>
      <c r="P65" s="139">
        <v>1</v>
      </c>
      <c r="Q65" s="139"/>
      <c r="R65" s="139">
        <v>3</v>
      </c>
      <c r="S65" s="139"/>
      <c r="T65" s="139"/>
      <c r="U65" s="206">
        <f>SUM(P65:T65)</f>
        <v>4</v>
      </c>
      <c r="V65" s="147"/>
    </row>
    <row r="66" spans="4:22" ht="22.5">
      <c r="D66" s="3"/>
      <c r="E66" s="189"/>
      <c r="F66" s="209"/>
      <c r="G66" s="57" t="s">
        <v>144</v>
      </c>
      <c r="H66" s="205"/>
      <c r="I66" s="140"/>
      <c r="J66" s="152"/>
      <c r="K66" s="140"/>
      <c r="L66" s="140"/>
      <c r="M66" s="140"/>
      <c r="N66" s="138"/>
      <c r="O66" s="140"/>
      <c r="P66" s="140"/>
      <c r="Q66" s="140"/>
      <c r="R66" s="140"/>
      <c r="S66" s="140"/>
      <c r="T66" s="140"/>
      <c r="U66" s="207"/>
      <c r="V66" s="148"/>
    </row>
    <row r="67" spans="4:22" ht="12.75">
      <c r="D67" s="3"/>
      <c r="E67" s="189"/>
      <c r="F67" s="67">
        <v>6</v>
      </c>
      <c r="G67" s="27" t="s">
        <v>53</v>
      </c>
      <c r="H67" s="68"/>
      <c r="I67" s="133">
        <v>15</v>
      </c>
      <c r="J67" s="56"/>
      <c r="K67" s="56">
        <v>30</v>
      </c>
      <c r="L67" s="56"/>
      <c r="M67" s="56"/>
      <c r="N67" s="53">
        <f>SUM(I67:M67)</f>
        <v>45</v>
      </c>
      <c r="O67" s="130" t="s">
        <v>109</v>
      </c>
      <c r="P67" s="56">
        <v>1</v>
      </c>
      <c r="Q67" s="56"/>
      <c r="R67" s="56">
        <v>2</v>
      </c>
      <c r="S67" s="56"/>
      <c r="T67" s="56"/>
      <c r="U67" s="104">
        <f>SUM(P67:T67)</f>
        <v>3</v>
      </c>
      <c r="V67" s="131"/>
    </row>
    <row r="68" spans="4:22" ht="12.75">
      <c r="D68" s="3"/>
      <c r="E68" s="189"/>
      <c r="F68" s="208">
        <v>7</v>
      </c>
      <c r="G68" s="23" t="s">
        <v>132</v>
      </c>
      <c r="H68" s="202" t="s">
        <v>28</v>
      </c>
      <c r="I68" s="139">
        <v>30</v>
      </c>
      <c r="J68" s="151"/>
      <c r="K68" s="139">
        <v>30</v>
      </c>
      <c r="L68" s="139"/>
      <c r="M68" s="139"/>
      <c r="N68" s="137">
        <f>SUM(I68:M68)</f>
        <v>60</v>
      </c>
      <c r="O68" s="139" t="s">
        <v>109</v>
      </c>
      <c r="P68" s="139">
        <v>2</v>
      </c>
      <c r="Q68" s="139"/>
      <c r="R68" s="139">
        <v>3</v>
      </c>
      <c r="S68" s="139"/>
      <c r="T68" s="139"/>
      <c r="U68" s="206">
        <f>SUM(P68:T68)</f>
        <v>5</v>
      </c>
      <c r="V68" s="147"/>
    </row>
    <row r="69" spans="4:22" ht="12.75">
      <c r="D69" s="3"/>
      <c r="E69" s="189"/>
      <c r="F69" s="209"/>
      <c r="G69" s="57" t="s">
        <v>85</v>
      </c>
      <c r="H69" s="203"/>
      <c r="I69" s="140"/>
      <c r="J69" s="152"/>
      <c r="K69" s="140"/>
      <c r="L69" s="140"/>
      <c r="M69" s="140"/>
      <c r="N69" s="138"/>
      <c r="O69" s="140"/>
      <c r="P69" s="140"/>
      <c r="Q69" s="140"/>
      <c r="R69" s="140"/>
      <c r="S69" s="140"/>
      <c r="T69" s="140"/>
      <c r="U69" s="207"/>
      <c r="V69" s="148"/>
    </row>
    <row r="70" spans="4:22" ht="22.5">
      <c r="D70" s="3"/>
      <c r="E70" s="167"/>
      <c r="F70" s="84">
        <v>8</v>
      </c>
      <c r="G70" s="63" t="s">
        <v>58</v>
      </c>
      <c r="H70" s="55" t="s">
        <v>28</v>
      </c>
      <c r="I70" s="100"/>
      <c r="J70" s="100">
        <v>30</v>
      </c>
      <c r="K70" s="100"/>
      <c r="L70" s="100"/>
      <c r="M70" s="100"/>
      <c r="N70" s="100">
        <f>SUM(I70:M70)</f>
        <v>30</v>
      </c>
      <c r="O70" s="100" t="s">
        <v>114</v>
      </c>
      <c r="P70" s="100"/>
      <c r="Q70" s="100">
        <v>2</v>
      </c>
      <c r="R70" s="100"/>
      <c r="S70" s="100"/>
      <c r="T70" s="100"/>
      <c r="U70" s="59">
        <f>SUM(P70:T70)</f>
        <v>2</v>
      </c>
      <c r="V70" s="15" t="s">
        <v>93</v>
      </c>
    </row>
    <row r="71" spans="4:22" ht="12.75" customHeight="1">
      <c r="D71" s="3"/>
      <c r="E71" s="167"/>
      <c r="F71" s="170" t="s">
        <v>41</v>
      </c>
      <c r="G71" s="170"/>
      <c r="H71" s="170"/>
      <c r="I71" s="46">
        <f>SUM(I58:I70)</f>
        <v>165</v>
      </c>
      <c r="J71" s="46">
        <f>SUM(J58:J70)</f>
        <v>30</v>
      </c>
      <c r="K71" s="46">
        <f>SUM(K58:K70)</f>
        <v>165</v>
      </c>
      <c r="L71" s="46">
        <f>SUM(L58:L70)</f>
        <v>0</v>
      </c>
      <c r="M71" s="46">
        <f>SUM(M58:M70)</f>
        <v>30</v>
      </c>
      <c r="N71" s="46">
        <f>SUM(I71:M71)</f>
        <v>390</v>
      </c>
      <c r="O71" s="46"/>
      <c r="P71" s="46">
        <f>SUM(P58:P70)</f>
        <v>12</v>
      </c>
      <c r="Q71" s="46">
        <f>SUM(Q58:Q70)</f>
        <v>2</v>
      </c>
      <c r="R71" s="46">
        <f>SUM(R58:R70)</f>
        <v>15</v>
      </c>
      <c r="S71" s="46">
        <f>SUM(S58:S70)</f>
        <v>0</v>
      </c>
      <c r="T71" s="46">
        <f>SUM(T58:T70)</f>
        <v>3</v>
      </c>
      <c r="U71" s="46">
        <f>SUM(P71:T71)</f>
        <v>32</v>
      </c>
      <c r="V71" s="46"/>
    </row>
    <row r="72" spans="4:22" ht="15" customHeight="1">
      <c r="D72" s="3"/>
      <c r="E72" s="172" t="s">
        <v>42</v>
      </c>
      <c r="F72" s="147">
        <v>1</v>
      </c>
      <c r="G72" s="18" t="s">
        <v>67</v>
      </c>
      <c r="H72" s="143" t="s">
        <v>28</v>
      </c>
      <c r="I72" s="139">
        <v>15</v>
      </c>
      <c r="J72" s="151">
        <v>15</v>
      </c>
      <c r="K72" s="139"/>
      <c r="L72" s="139"/>
      <c r="M72" s="139"/>
      <c r="N72" s="139">
        <f>SUM(I72:M72)</f>
        <v>30</v>
      </c>
      <c r="O72" s="139" t="s">
        <v>115</v>
      </c>
      <c r="P72" s="139">
        <v>1</v>
      </c>
      <c r="Q72" s="139">
        <v>2</v>
      </c>
      <c r="R72" s="139"/>
      <c r="S72" s="139"/>
      <c r="T72" s="139"/>
      <c r="U72" s="149">
        <f>SUM(P72:T72)</f>
        <v>3</v>
      </c>
      <c r="V72" s="147" t="s">
        <v>92</v>
      </c>
    </row>
    <row r="73" spans="4:22" ht="15" customHeight="1">
      <c r="D73" s="24"/>
      <c r="E73" s="173"/>
      <c r="F73" s="154"/>
      <c r="G73" s="18" t="s">
        <v>68</v>
      </c>
      <c r="H73" s="144"/>
      <c r="I73" s="140"/>
      <c r="J73" s="152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54"/>
    </row>
    <row r="74" spans="4:22" ht="13.5" customHeight="1">
      <c r="D74" s="24"/>
      <c r="E74" s="173"/>
      <c r="F74" s="64">
        <v>2</v>
      </c>
      <c r="G74" s="31" t="s">
        <v>43</v>
      </c>
      <c r="H74" s="52"/>
      <c r="I74" s="100"/>
      <c r="J74" s="100"/>
      <c r="K74" s="100"/>
      <c r="L74" s="100"/>
      <c r="M74" s="100">
        <v>30</v>
      </c>
      <c r="N74" s="100">
        <f>SUM(I74:M74)</f>
        <v>30</v>
      </c>
      <c r="O74" s="100" t="s">
        <v>109</v>
      </c>
      <c r="P74" s="100"/>
      <c r="Q74" s="100"/>
      <c r="R74" s="100"/>
      <c r="S74" s="100"/>
      <c r="T74" s="100">
        <v>3</v>
      </c>
      <c r="U74" s="109">
        <f>SUM(P74:T74)</f>
        <v>3</v>
      </c>
      <c r="V74" s="14" t="s">
        <v>92</v>
      </c>
    </row>
    <row r="75" spans="4:22" ht="12.75">
      <c r="D75" s="24"/>
      <c r="E75" s="173"/>
      <c r="F75" s="147">
        <v>3</v>
      </c>
      <c r="G75" s="31" t="s">
        <v>70</v>
      </c>
      <c r="H75" s="143" t="s">
        <v>28</v>
      </c>
      <c r="I75" s="139">
        <v>15</v>
      </c>
      <c r="J75" s="151"/>
      <c r="K75" s="139">
        <v>30</v>
      </c>
      <c r="L75" s="139"/>
      <c r="M75" s="139"/>
      <c r="N75" s="139">
        <f>SUM(I75:M76)</f>
        <v>45</v>
      </c>
      <c r="O75" s="139" t="s">
        <v>109</v>
      </c>
      <c r="P75" s="139">
        <v>1</v>
      </c>
      <c r="Q75" s="139"/>
      <c r="R75" s="139">
        <v>2</v>
      </c>
      <c r="S75" s="139"/>
      <c r="T75" s="139"/>
      <c r="U75" s="149">
        <f>SUM(P75:T76)</f>
        <v>3</v>
      </c>
      <c r="V75" s="147" t="s">
        <v>92</v>
      </c>
    </row>
    <row r="76" spans="4:22" ht="15" customHeight="1">
      <c r="D76" s="24"/>
      <c r="E76" s="173"/>
      <c r="F76" s="154"/>
      <c r="G76" s="31" t="s">
        <v>133</v>
      </c>
      <c r="H76" s="144"/>
      <c r="I76" s="140"/>
      <c r="J76" s="152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50"/>
      <c r="V76" s="148"/>
    </row>
    <row r="77" spans="4:22" ht="12.75">
      <c r="D77" s="24"/>
      <c r="E77" s="173"/>
      <c r="F77" s="147">
        <v>4</v>
      </c>
      <c r="G77" s="18" t="s">
        <v>79</v>
      </c>
      <c r="H77" s="143" t="s">
        <v>28</v>
      </c>
      <c r="I77" s="139">
        <v>15</v>
      </c>
      <c r="J77" s="151"/>
      <c r="K77" s="139">
        <v>30</v>
      </c>
      <c r="L77" s="139"/>
      <c r="M77" s="139"/>
      <c r="N77" s="139">
        <f>SUM(I77:M78)</f>
        <v>45</v>
      </c>
      <c r="O77" s="139" t="s">
        <v>109</v>
      </c>
      <c r="P77" s="139">
        <v>1</v>
      </c>
      <c r="Q77" s="139"/>
      <c r="R77" s="139">
        <v>2</v>
      </c>
      <c r="S77" s="139"/>
      <c r="T77" s="139"/>
      <c r="U77" s="149">
        <f>SUM(P77:T78)</f>
        <v>3</v>
      </c>
      <c r="V77" s="147" t="s">
        <v>92</v>
      </c>
    </row>
    <row r="78" spans="4:22" ht="15" customHeight="1">
      <c r="D78" s="10"/>
      <c r="E78" s="173"/>
      <c r="F78" s="154">
        <v>3</v>
      </c>
      <c r="G78" s="18" t="s">
        <v>104</v>
      </c>
      <c r="H78" s="144"/>
      <c r="I78" s="140"/>
      <c r="J78" s="152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50"/>
      <c r="V78" s="148"/>
    </row>
    <row r="79" spans="5:22" ht="22.5">
      <c r="E79" s="173"/>
      <c r="F79" s="64">
        <v>5</v>
      </c>
      <c r="G79" s="31" t="s">
        <v>44</v>
      </c>
      <c r="H79" s="52"/>
      <c r="I79" s="65"/>
      <c r="J79" s="65"/>
      <c r="K79" s="65"/>
      <c r="L79" s="65"/>
      <c r="M79" s="65"/>
      <c r="N79" s="65">
        <f>SUM(I79:M79)</f>
        <v>0</v>
      </c>
      <c r="O79" s="53" t="s">
        <v>109</v>
      </c>
      <c r="P79" s="53"/>
      <c r="Q79" s="53"/>
      <c r="R79" s="53"/>
      <c r="S79" s="53">
        <v>16</v>
      </c>
      <c r="T79" s="53"/>
      <c r="U79" s="52">
        <f>SUM(P79:T79)</f>
        <v>16</v>
      </c>
      <c r="V79" s="14" t="s">
        <v>92</v>
      </c>
    </row>
    <row r="80" spans="5:22" ht="12.75" customHeight="1">
      <c r="E80" s="174"/>
      <c r="F80" s="175" t="s">
        <v>45</v>
      </c>
      <c r="G80" s="175"/>
      <c r="H80" s="175"/>
      <c r="I80" s="46">
        <f>SUM(I72:I79)</f>
        <v>45</v>
      </c>
      <c r="J80" s="46">
        <f>SUM(J72:J79)</f>
        <v>15</v>
      </c>
      <c r="K80" s="46">
        <f>SUM(K72:K79)</f>
        <v>60</v>
      </c>
      <c r="L80" s="46">
        <f>SUM(L72:L79)</f>
        <v>0</v>
      </c>
      <c r="M80" s="46">
        <f>SUM(M72:M79)</f>
        <v>30</v>
      </c>
      <c r="N80" s="46">
        <f>SUM(I80:M80)</f>
        <v>150</v>
      </c>
      <c r="O80" s="46"/>
      <c r="P80" s="46">
        <f>SUM(P72:P79)</f>
        <v>3</v>
      </c>
      <c r="Q80" s="46">
        <f>SUM(Q72:Q79)</f>
        <v>2</v>
      </c>
      <c r="R80" s="46">
        <f>SUM(R72:R79)</f>
        <v>4</v>
      </c>
      <c r="S80" s="46">
        <f>SUM(S72:S79)</f>
        <v>16</v>
      </c>
      <c r="T80" s="46">
        <f>SUM(T72:T79)</f>
        <v>3</v>
      </c>
      <c r="U80" s="46">
        <f>SUM(P80:T80)</f>
        <v>28</v>
      </c>
      <c r="V80" s="102"/>
    </row>
    <row r="81" spans="5:22" ht="12.75" customHeight="1">
      <c r="E81" s="188" t="s">
        <v>46</v>
      </c>
      <c r="F81" s="188"/>
      <c r="G81" s="188"/>
      <c r="H81" s="188"/>
      <c r="I81" s="110">
        <f aca="true" t="shared" si="8" ref="I81:N81">SUM(I80,I71,I57,I50,I39,I29,I18)</f>
        <v>930</v>
      </c>
      <c r="J81" s="16">
        <f t="shared" si="8"/>
        <v>330</v>
      </c>
      <c r="K81" s="16">
        <f t="shared" si="8"/>
        <v>870</v>
      </c>
      <c r="L81" s="16">
        <f t="shared" si="8"/>
        <v>30</v>
      </c>
      <c r="M81" s="110">
        <f t="shared" si="8"/>
        <v>60</v>
      </c>
      <c r="N81" s="111">
        <f t="shared" si="8"/>
        <v>2220</v>
      </c>
      <c r="O81" s="13"/>
      <c r="P81" s="16">
        <f aca="true" t="shared" si="9" ref="P81:U81">SUM(P80,P71,P57,P50,P39,P29,P18)</f>
        <v>61</v>
      </c>
      <c r="Q81" s="16">
        <f t="shared" si="9"/>
        <v>19</v>
      </c>
      <c r="R81" s="16">
        <f t="shared" si="9"/>
        <v>70</v>
      </c>
      <c r="S81" s="16">
        <f t="shared" si="9"/>
        <v>55</v>
      </c>
      <c r="T81" s="16">
        <f t="shared" si="9"/>
        <v>6</v>
      </c>
      <c r="U81" s="112">
        <f t="shared" si="9"/>
        <v>211</v>
      </c>
      <c r="V81" s="13"/>
    </row>
    <row r="82" spans="5:22" ht="12.75">
      <c r="E82" s="188"/>
      <c r="F82" s="188"/>
      <c r="G82" s="188"/>
      <c r="H82" s="188"/>
      <c r="I82" s="113">
        <f>I81/N81</f>
        <v>0.4189189189189189</v>
      </c>
      <c r="J82" s="113">
        <f>J81*100%/N81</f>
        <v>0.14864864864864866</v>
      </c>
      <c r="K82" s="113">
        <f>K81*100%/N81</f>
        <v>0.3918918918918919</v>
      </c>
      <c r="L82" s="113">
        <f>L81*100%/N81</f>
        <v>0.013513513513513514</v>
      </c>
      <c r="M82" s="113">
        <f>M81*100%/N81</f>
        <v>0.02702702702702703</v>
      </c>
      <c r="N82" s="114">
        <f>SUM(I82:M82)</f>
        <v>1</v>
      </c>
      <c r="O82" s="16"/>
      <c r="P82" s="114">
        <f>P81*100%/U81</f>
        <v>0.2890995260663507</v>
      </c>
      <c r="Q82" s="114">
        <f>Q81*100%/U81</f>
        <v>0.09004739336492891</v>
      </c>
      <c r="R82" s="114">
        <f>R81*100%/U81</f>
        <v>0.33175355450236965</v>
      </c>
      <c r="S82" s="114">
        <f>S81*100%/U81</f>
        <v>0.26066350710900477</v>
      </c>
      <c r="T82" s="114">
        <f>T81*100%/U81</f>
        <v>0.02843601895734597</v>
      </c>
      <c r="U82" s="114" t="s">
        <v>47</v>
      </c>
      <c r="V82" s="16"/>
    </row>
    <row r="83" spans="5:22" ht="12.75">
      <c r="E83" s="115"/>
      <c r="F83" s="116"/>
      <c r="G83" s="115"/>
      <c r="H83" s="115"/>
      <c r="I83" s="185">
        <f>I82+J82</f>
        <v>0.5675675675675675</v>
      </c>
      <c r="J83" s="185"/>
      <c r="K83" s="186">
        <f>K82+L82</f>
        <v>0.4054054054054054</v>
      </c>
      <c r="L83" s="186"/>
      <c r="M83" s="117">
        <f>M82</f>
        <v>0.02702702702702703</v>
      </c>
      <c r="N83" s="118"/>
      <c r="O83" s="119"/>
      <c r="P83" s="180">
        <f>P82+Q82</f>
        <v>0.3791469194312796</v>
      </c>
      <c r="Q83" s="181"/>
      <c r="R83" s="182">
        <f>R82+S82</f>
        <v>0.5924170616113744</v>
      </c>
      <c r="S83" s="183"/>
      <c r="T83" s="120">
        <f>T82</f>
        <v>0.02843601895734597</v>
      </c>
      <c r="U83" s="119"/>
      <c r="V83" s="119"/>
    </row>
    <row r="84" spans="5:22" ht="12.75" customHeight="1">
      <c r="E84" s="34" t="s">
        <v>94</v>
      </c>
      <c r="F84" s="34"/>
      <c r="G84" s="33"/>
      <c r="H84" s="11"/>
      <c r="I84" s="11"/>
      <c r="J84" s="11"/>
      <c r="K84" s="11"/>
      <c r="L84" s="11"/>
      <c r="M84" s="11"/>
      <c r="N84" s="11"/>
      <c r="O84" s="11"/>
      <c r="P84" s="184" t="s">
        <v>48</v>
      </c>
      <c r="Q84" s="184"/>
      <c r="R84" s="184"/>
      <c r="S84" s="184"/>
      <c r="T84" s="184"/>
      <c r="U84" s="12">
        <f>SUM(U77,U75,U72,U70,U68,U65,U63,U61,U58,U56,U51,U48,U46,U42,U40,U37,U35,)</f>
        <v>63</v>
      </c>
      <c r="V84" s="11"/>
    </row>
    <row r="85" spans="5:22" ht="12.75">
      <c r="E85" s="4"/>
      <c r="F85" s="4"/>
      <c r="G85" s="5"/>
      <c r="H85" s="6"/>
      <c r="I85" s="6"/>
      <c r="J85" s="6"/>
      <c r="K85" s="6"/>
      <c r="L85" s="6"/>
      <c r="M85" s="6"/>
      <c r="N85" s="6"/>
      <c r="O85" s="6"/>
      <c r="P85" s="8"/>
      <c r="Q85" s="8"/>
      <c r="R85" s="8"/>
      <c r="S85" s="8"/>
      <c r="T85" s="8"/>
      <c r="U85" s="8"/>
      <c r="V85" s="6"/>
    </row>
    <row r="86" spans="5:22" ht="15" customHeight="1">
      <c r="E86" s="4"/>
      <c r="F86" s="4"/>
      <c r="G86" s="5"/>
      <c r="H86" s="6"/>
      <c r="I86" s="6"/>
      <c r="J86" s="6"/>
      <c r="K86" s="6"/>
      <c r="L86" s="6"/>
      <c r="M86" s="6"/>
      <c r="N86" s="6"/>
      <c r="O86" s="6"/>
      <c r="P86" s="8"/>
      <c r="Q86" s="8"/>
      <c r="R86" s="8"/>
      <c r="S86" s="8"/>
      <c r="T86" s="8"/>
      <c r="U86" s="8"/>
      <c r="V86" s="6"/>
    </row>
    <row r="87" spans="5:22" ht="12.75">
      <c r="E87" s="179" t="s">
        <v>148</v>
      </c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6:12" ht="12.75">
      <c r="F88" s="9"/>
      <c r="G88" s="7"/>
      <c r="H88" s="7"/>
      <c r="I88" s="7"/>
      <c r="J88" s="7"/>
      <c r="K88" s="7"/>
      <c r="L88" s="7"/>
    </row>
    <row r="89" spans="5:22" ht="12.75">
      <c r="E89" s="187" t="s">
        <v>0</v>
      </c>
      <c r="F89" s="187" t="s">
        <v>89</v>
      </c>
      <c r="G89" s="187" t="s">
        <v>2</v>
      </c>
      <c r="H89" s="187"/>
      <c r="I89" s="187" t="s">
        <v>3</v>
      </c>
      <c r="J89" s="187"/>
      <c r="K89" s="187"/>
      <c r="L89" s="187"/>
      <c r="M89" s="187"/>
      <c r="N89" s="187"/>
      <c r="O89" s="187" t="s">
        <v>4</v>
      </c>
      <c r="P89" s="187" t="s">
        <v>5</v>
      </c>
      <c r="Q89" s="187"/>
      <c r="R89" s="187"/>
      <c r="S89" s="187"/>
      <c r="T89" s="187"/>
      <c r="U89" s="187"/>
      <c r="V89" s="187" t="s">
        <v>6</v>
      </c>
    </row>
    <row r="90" spans="5:22" ht="12.75">
      <c r="E90" s="187"/>
      <c r="F90" s="187"/>
      <c r="G90" s="187"/>
      <c r="H90" s="187"/>
      <c r="I90" s="40" t="s">
        <v>7</v>
      </c>
      <c r="J90" s="40" t="s">
        <v>8</v>
      </c>
      <c r="K90" s="40" t="s">
        <v>9</v>
      </c>
      <c r="L90" s="40" t="s">
        <v>10</v>
      </c>
      <c r="M90" s="40" t="s">
        <v>11</v>
      </c>
      <c r="N90" s="40" t="s">
        <v>12</v>
      </c>
      <c r="O90" s="187"/>
      <c r="P90" s="40" t="s">
        <v>7</v>
      </c>
      <c r="Q90" s="40" t="s">
        <v>8</v>
      </c>
      <c r="R90" s="40" t="s">
        <v>9</v>
      </c>
      <c r="S90" s="40" t="s">
        <v>10</v>
      </c>
      <c r="T90" s="40" t="s">
        <v>11</v>
      </c>
      <c r="U90" s="40" t="s">
        <v>12</v>
      </c>
      <c r="V90" s="187"/>
    </row>
    <row r="91" spans="5:22" ht="12.75">
      <c r="E91" s="43"/>
      <c r="F91" s="43"/>
      <c r="G91" s="45" t="s">
        <v>91</v>
      </c>
      <c r="H91" s="45" t="s">
        <v>66</v>
      </c>
      <c r="I91" s="44">
        <v>15</v>
      </c>
      <c r="J91" s="44">
        <v>15</v>
      </c>
      <c r="K91" s="44"/>
      <c r="L91" s="44"/>
      <c r="M91" s="44"/>
      <c r="N91" s="44">
        <v>30</v>
      </c>
      <c r="O91" s="44"/>
      <c r="P91" s="44">
        <v>1</v>
      </c>
      <c r="Q91" s="44">
        <v>1</v>
      </c>
      <c r="R91" s="44"/>
      <c r="S91" s="44"/>
      <c r="T91" s="44"/>
      <c r="U91" s="45">
        <v>3</v>
      </c>
      <c r="V91" s="44" t="s">
        <v>92</v>
      </c>
    </row>
    <row r="92" spans="5:22" ht="12.75">
      <c r="E92" s="192">
        <v>7</v>
      </c>
      <c r="F92" s="190"/>
      <c r="G92" s="18" t="s">
        <v>67</v>
      </c>
      <c r="H92" s="71"/>
      <c r="I92" s="19">
        <v>15</v>
      </c>
      <c r="J92" s="19">
        <v>15</v>
      </c>
      <c r="K92" s="19"/>
      <c r="L92" s="19"/>
      <c r="M92" s="19"/>
      <c r="N92" s="19">
        <f>SUM(I92:M92)</f>
        <v>30</v>
      </c>
      <c r="O92" s="19"/>
      <c r="P92" s="19">
        <v>1</v>
      </c>
      <c r="Q92" s="19">
        <v>2</v>
      </c>
      <c r="R92" s="19"/>
      <c r="S92" s="19"/>
      <c r="T92" s="19"/>
      <c r="U92" s="192">
        <f>SUM(O92:T92)</f>
        <v>3</v>
      </c>
      <c r="V92" s="19"/>
    </row>
    <row r="93" spans="5:22" ht="12.75">
      <c r="E93" s="193"/>
      <c r="F93" s="191"/>
      <c r="G93" s="18" t="s">
        <v>68</v>
      </c>
      <c r="H93" s="71"/>
      <c r="I93" s="19">
        <v>15</v>
      </c>
      <c r="J93" s="19">
        <v>15</v>
      </c>
      <c r="K93" s="19"/>
      <c r="L93" s="19"/>
      <c r="M93" s="19"/>
      <c r="N93" s="19">
        <f>SUM(I93:M93)</f>
        <v>30</v>
      </c>
      <c r="O93" s="19"/>
      <c r="P93" s="19">
        <v>1</v>
      </c>
      <c r="Q93" s="19">
        <v>2</v>
      </c>
      <c r="R93" s="19"/>
      <c r="S93" s="19"/>
      <c r="T93" s="19"/>
      <c r="U93" s="193"/>
      <c r="V93" s="19"/>
    </row>
    <row r="94" spans="5:22" ht="12.75">
      <c r="E94" s="127"/>
      <c r="F94" s="42"/>
      <c r="G94" s="35" t="s">
        <v>87</v>
      </c>
      <c r="H94" s="35" t="s">
        <v>69</v>
      </c>
      <c r="I94" s="20">
        <v>30</v>
      </c>
      <c r="J94" s="20"/>
      <c r="K94" s="20">
        <v>45</v>
      </c>
      <c r="L94" s="20"/>
      <c r="M94" s="20"/>
      <c r="N94" s="20">
        <v>75</v>
      </c>
      <c r="O94" s="35"/>
      <c r="P94" s="35"/>
      <c r="Q94" s="35"/>
      <c r="R94" s="35"/>
      <c r="S94" s="35"/>
      <c r="T94" s="35"/>
      <c r="U94" s="35">
        <v>8</v>
      </c>
      <c r="V94" s="72" t="s">
        <v>92</v>
      </c>
    </row>
    <row r="95" spans="5:22" ht="12.75">
      <c r="E95" s="192">
        <v>5</v>
      </c>
      <c r="F95" s="190" t="s">
        <v>69</v>
      </c>
      <c r="G95" s="121" t="s">
        <v>70</v>
      </c>
      <c r="H95" s="73"/>
      <c r="I95" s="30">
        <v>15</v>
      </c>
      <c r="J95" s="30"/>
      <c r="K95" s="30">
        <v>30</v>
      </c>
      <c r="L95" s="30"/>
      <c r="M95" s="30"/>
      <c r="N95" s="30">
        <f>SUM(I95:M95)</f>
        <v>45</v>
      </c>
      <c r="O95" s="30"/>
      <c r="P95" s="30">
        <v>1</v>
      </c>
      <c r="Q95" s="30"/>
      <c r="R95" s="30">
        <v>2</v>
      </c>
      <c r="S95" s="30"/>
      <c r="T95" s="30"/>
      <c r="U95" s="200">
        <f>SUM(O95:T95)</f>
        <v>3</v>
      </c>
      <c r="V95" s="30"/>
    </row>
    <row r="96" spans="5:22" ht="12.75">
      <c r="E96" s="195"/>
      <c r="F96" s="194"/>
      <c r="G96" s="121" t="s">
        <v>133</v>
      </c>
      <c r="H96" s="73"/>
      <c r="I96" s="30">
        <v>15</v>
      </c>
      <c r="J96" s="30"/>
      <c r="K96" s="30">
        <v>30</v>
      </c>
      <c r="L96" s="30"/>
      <c r="M96" s="30"/>
      <c r="N96" s="30">
        <f>SUM(I96:M96)</f>
        <v>45</v>
      </c>
      <c r="O96" s="30"/>
      <c r="P96" s="30">
        <v>1</v>
      </c>
      <c r="Q96" s="30"/>
      <c r="R96" s="30">
        <v>2</v>
      </c>
      <c r="S96" s="30"/>
      <c r="T96" s="30"/>
      <c r="U96" s="201"/>
      <c r="V96" s="30"/>
    </row>
    <row r="97" spans="5:22" ht="12.75">
      <c r="E97" s="195"/>
      <c r="F97" s="194"/>
      <c r="G97" s="23" t="s">
        <v>132</v>
      </c>
      <c r="H97" s="74"/>
      <c r="I97" s="29">
        <v>30</v>
      </c>
      <c r="J97" s="29"/>
      <c r="K97" s="29">
        <v>30</v>
      </c>
      <c r="L97" s="29"/>
      <c r="M97" s="29"/>
      <c r="N97" s="29">
        <f>SUM(I97:M97)</f>
        <v>60</v>
      </c>
      <c r="O97" s="29"/>
      <c r="P97" s="29">
        <v>2</v>
      </c>
      <c r="Q97" s="29"/>
      <c r="R97" s="29">
        <v>2</v>
      </c>
      <c r="S97" s="29"/>
      <c r="T97" s="29"/>
      <c r="U97" s="198">
        <v>5</v>
      </c>
      <c r="V97" s="29"/>
    </row>
    <row r="98" spans="5:22" ht="12.75">
      <c r="E98" s="193"/>
      <c r="F98" s="191"/>
      <c r="G98" s="57" t="s">
        <v>85</v>
      </c>
      <c r="H98" s="74"/>
      <c r="I98" s="29">
        <v>30</v>
      </c>
      <c r="J98" s="29"/>
      <c r="K98" s="29">
        <v>30</v>
      </c>
      <c r="L98" s="29"/>
      <c r="M98" s="29"/>
      <c r="N98" s="29">
        <f>SUM(I98:M98)</f>
        <v>60</v>
      </c>
      <c r="O98" s="29"/>
      <c r="P98" s="29">
        <v>2</v>
      </c>
      <c r="Q98" s="29"/>
      <c r="R98" s="29">
        <v>2</v>
      </c>
      <c r="S98" s="29"/>
      <c r="T98" s="29"/>
      <c r="U98" s="199"/>
      <c r="V98" s="29"/>
    </row>
    <row r="99" spans="5:22" ht="12.75">
      <c r="E99" s="127"/>
      <c r="F99" s="42"/>
      <c r="G99" s="35" t="s">
        <v>86</v>
      </c>
      <c r="H99" s="35" t="s">
        <v>71</v>
      </c>
      <c r="I99" s="20">
        <v>30</v>
      </c>
      <c r="J99" s="20"/>
      <c r="K99" s="20">
        <v>60</v>
      </c>
      <c r="L99" s="20"/>
      <c r="M99" s="20"/>
      <c r="N99" s="20">
        <v>90</v>
      </c>
      <c r="O99" s="35"/>
      <c r="P99" s="35"/>
      <c r="Q99" s="35"/>
      <c r="R99" s="35"/>
      <c r="S99" s="35"/>
      <c r="T99" s="35"/>
      <c r="U99" s="35">
        <v>11</v>
      </c>
      <c r="V99" s="72" t="s">
        <v>92</v>
      </c>
    </row>
    <row r="100" spans="5:22" ht="12.75">
      <c r="E100" s="192">
        <v>3.4</v>
      </c>
      <c r="F100" s="190" t="s">
        <v>71</v>
      </c>
      <c r="G100" s="49" t="s">
        <v>101</v>
      </c>
      <c r="H100" s="74"/>
      <c r="I100" s="29">
        <v>30</v>
      </c>
      <c r="J100" s="29"/>
      <c r="K100" s="29"/>
      <c r="L100" s="29">
        <v>30</v>
      </c>
      <c r="M100" s="29"/>
      <c r="N100" s="29">
        <f>SUM(I100:M100)</f>
        <v>60</v>
      </c>
      <c r="O100" s="29"/>
      <c r="P100" s="29">
        <v>2</v>
      </c>
      <c r="Q100" s="29"/>
      <c r="R100" s="29"/>
      <c r="S100" s="29">
        <v>3</v>
      </c>
      <c r="T100" s="29"/>
      <c r="U100" s="198">
        <f>SUM(O100:T100)</f>
        <v>5</v>
      </c>
      <c r="V100" s="36"/>
    </row>
    <row r="101" spans="5:22" ht="12.75">
      <c r="E101" s="195"/>
      <c r="F101" s="194"/>
      <c r="G101" s="50" t="s">
        <v>136</v>
      </c>
      <c r="H101" s="74"/>
      <c r="I101" s="29">
        <v>30</v>
      </c>
      <c r="J101" s="29"/>
      <c r="K101" s="29"/>
      <c r="L101" s="29">
        <v>30</v>
      </c>
      <c r="M101" s="29"/>
      <c r="N101" s="29">
        <f>SUM(I101:M101)</f>
        <v>60</v>
      </c>
      <c r="O101" s="29"/>
      <c r="P101" s="29">
        <v>2</v>
      </c>
      <c r="Q101" s="29"/>
      <c r="R101" s="29"/>
      <c r="S101" s="29">
        <v>3</v>
      </c>
      <c r="T101" s="29"/>
      <c r="U101" s="199"/>
      <c r="V101" s="36"/>
    </row>
    <row r="102" spans="5:22" ht="12.75">
      <c r="E102" s="195"/>
      <c r="F102" s="194"/>
      <c r="G102" s="54" t="s">
        <v>51</v>
      </c>
      <c r="H102" s="73"/>
      <c r="I102" s="30">
        <v>30</v>
      </c>
      <c r="J102" s="30"/>
      <c r="K102" s="30">
        <v>15</v>
      </c>
      <c r="L102" s="30">
        <v>15</v>
      </c>
      <c r="M102" s="30"/>
      <c r="N102" s="30">
        <f>SUM(I102:M102)</f>
        <v>60</v>
      </c>
      <c r="O102" s="30"/>
      <c r="P102" s="30">
        <v>2</v>
      </c>
      <c r="Q102" s="30"/>
      <c r="R102" s="30">
        <v>2</v>
      </c>
      <c r="S102" s="30">
        <v>2</v>
      </c>
      <c r="T102" s="30"/>
      <c r="U102" s="200">
        <f>SUM(O102:T102)</f>
        <v>6</v>
      </c>
      <c r="V102" s="37"/>
    </row>
    <row r="103" spans="5:22" ht="19.5" customHeight="1">
      <c r="E103" s="193"/>
      <c r="F103" s="191"/>
      <c r="G103" s="54" t="s">
        <v>152</v>
      </c>
      <c r="H103" s="73"/>
      <c r="I103" s="30">
        <v>30</v>
      </c>
      <c r="J103" s="30"/>
      <c r="K103" s="30">
        <v>15</v>
      </c>
      <c r="L103" s="30">
        <v>15</v>
      </c>
      <c r="M103" s="30"/>
      <c r="N103" s="30">
        <f>SUM(I103:M103)</f>
        <v>60</v>
      </c>
      <c r="O103" s="30"/>
      <c r="P103" s="30">
        <v>2</v>
      </c>
      <c r="Q103" s="30"/>
      <c r="R103" s="30">
        <v>2</v>
      </c>
      <c r="S103" s="30">
        <v>2</v>
      </c>
      <c r="T103" s="30"/>
      <c r="U103" s="201"/>
      <c r="V103" s="37"/>
    </row>
    <row r="104" spans="5:22" ht="12.75">
      <c r="E104" s="127"/>
      <c r="F104" s="42"/>
      <c r="G104" s="20" t="s">
        <v>72</v>
      </c>
      <c r="H104" s="20" t="s">
        <v>74</v>
      </c>
      <c r="I104" s="20">
        <v>30</v>
      </c>
      <c r="J104" s="20"/>
      <c r="K104" s="20">
        <v>60</v>
      </c>
      <c r="L104" s="20"/>
      <c r="M104" s="20"/>
      <c r="N104" s="20">
        <v>90</v>
      </c>
      <c r="O104" s="20"/>
      <c r="P104" s="20"/>
      <c r="Q104" s="20"/>
      <c r="R104" s="20"/>
      <c r="S104" s="20"/>
      <c r="T104" s="20"/>
      <c r="U104" s="20">
        <v>4</v>
      </c>
      <c r="V104" s="72" t="s">
        <v>92</v>
      </c>
    </row>
    <row r="105" spans="5:22" ht="12.75">
      <c r="E105" s="192">
        <v>5</v>
      </c>
      <c r="F105" s="190" t="s">
        <v>74</v>
      </c>
      <c r="G105" s="18" t="s">
        <v>73</v>
      </c>
      <c r="H105" s="73"/>
      <c r="I105" s="30">
        <v>15</v>
      </c>
      <c r="J105" s="30"/>
      <c r="K105" s="30">
        <v>30</v>
      </c>
      <c r="L105" s="30"/>
      <c r="M105" s="30"/>
      <c r="N105" s="30">
        <f>SUM(I105:M105)</f>
        <v>45</v>
      </c>
      <c r="O105" s="30"/>
      <c r="P105" s="30">
        <v>2</v>
      </c>
      <c r="Q105" s="30"/>
      <c r="R105" s="30">
        <v>2</v>
      </c>
      <c r="S105" s="30"/>
      <c r="T105" s="30"/>
      <c r="U105" s="200">
        <f>SUM(O105:T105)</f>
        <v>4</v>
      </c>
      <c r="V105" s="37"/>
    </row>
    <row r="106" spans="5:22" ht="12.75">
      <c r="E106" s="195"/>
      <c r="F106" s="194"/>
      <c r="G106" s="18" t="s">
        <v>139</v>
      </c>
      <c r="H106" s="73"/>
      <c r="I106" s="30">
        <v>15</v>
      </c>
      <c r="J106" s="30"/>
      <c r="K106" s="30">
        <v>30</v>
      </c>
      <c r="L106" s="30"/>
      <c r="M106" s="30"/>
      <c r="N106" s="30">
        <f>SUM(I106:M106)</f>
        <v>45</v>
      </c>
      <c r="O106" s="30"/>
      <c r="P106" s="30">
        <v>2</v>
      </c>
      <c r="Q106" s="30"/>
      <c r="R106" s="30">
        <v>2</v>
      </c>
      <c r="S106" s="30"/>
      <c r="T106" s="30"/>
      <c r="U106" s="201"/>
      <c r="V106" s="37"/>
    </row>
    <row r="107" spans="5:22" ht="12.75">
      <c r="E107" s="127"/>
      <c r="F107" s="42"/>
      <c r="G107" s="20" t="s">
        <v>75</v>
      </c>
      <c r="H107" s="20" t="s">
        <v>62</v>
      </c>
      <c r="I107" s="20">
        <v>45</v>
      </c>
      <c r="J107" s="20"/>
      <c r="K107" s="20">
        <v>30</v>
      </c>
      <c r="L107" s="20"/>
      <c r="M107" s="20">
        <v>30</v>
      </c>
      <c r="N107" s="20">
        <v>105</v>
      </c>
      <c r="O107" s="20"/>
      <c r="P107" s="20"/>
      <c r="Q107" s="20"/>
      <c r="R107" s="20"/>
      <c r="S107" s="20"/>
      <c r="T107" s="20"/>
      <c r="U107" s="20">
        <v>5</v>
      </c>
      <c r="V107" s="72" t="s">
        <v>92</v>
      </c>
    </row>
    <row r="108" spans="5:22" ht="22.5">
      <c r="E108" s="192">
        <v>5</v>
      </c>
      <c r="F108" s="190" t="s">
        <v>62</v>
      </c>
      <c r="G108" s="18" t="s">
        <v>137</v>
      </c>
      <c r="H108" s="73"/>
      <c r="I108" s="30">
        <v>30</v>
      </c>
      <c r="J108" s="30"/>
      <c r="K108" s="30">
        <v>30</v>
      </c>
      <c r="L108" s="30"/>
      <c r="M108" s="30"/>
      <c r="N108" s="30">
        <f>SUM(I108:M108)</f>
        <v>60</v>
      </c>
      <c r="O108" s="30"/>
      <c r="P108" s="30">
        <v>2</v>
      </c>
      <c r="Q108" s="30"/>
      <c r="R108" s="30">
        <v>3</v>
      </c>
      <c r="S108" s="30"/>
      <c r="T108" s="30"/>
      <c r="U108" s="200">
        <f>SUM(O108:T108)</f>
        <v>5</v>
      </c>
      <c r="V108" s="37"/>
    </row>
    <row r="109" spans="5:22" ht="12.75">
      <c r="E109" s="195"/>
      <c r="F109" s="194"/>
      <c r="G109" s="18" t="s">
        <v>138</v>
      </c>
      <c r="H109" s="73"/>
      <c r="I109" s="30">
        <v>30</v>
      </c>
      <c r="J109" s="30"/>
      <c r="K109" s="30">
        <v>30</v>
      </c>
      <c r="L109" s="30"/>
      <c r="M109" s="30"/>
      <c r="N109" s="30">
        <f>SUM(I109:M109)</f>
        <v>60</v>
      </c>
      <c r="O109" s="30"/>
      <c r="P109" s="30">
        <v>2</v>
      </c>
      <c r="Q109" s="30"/>
      <c r="R109" s="30">
        <v>3</v>
      </c>
      <c r="S109" s="30"/>
      <c r="T109" s="30"/>
      <c r="U109" s="201"/>
      <c r="V109" s="37"/>
    </row>
    <row r="110" spans="5:22" ht="12.75">
      <c r="E110" s="127"/>
      <c r="F110" s="42"/>
      <c r="G110" s="20" t="s">
        <v>76</v>
      </c>
      <c r="H110" s="20" t="s">
        <v>61</v>
      </c>
      <c r="I110" s="20">
        <v>30</v>
      </c>
      <c r="J110" s="20"/>
      <c r="K110" s="20">
        <v>30</v>
      </c>
      <c r="L110" s="20"/>
      <c r="M110" s="20"/>
      <c r="N110" s="20">
        <v>60</v>
      </c>
      <c r="O110" s="20"/>
      <c r="P110" s="20"/>
      <c r="Q110" s="20"/>
      <c r="R110" s="20"/>
      <c r="S110" s="20"/>
      <c r="T110" s="20"/>
      <c r="U110" s="20">
        <v>4</v>
      </c>
      <c r="V110" s="72" t="s">
        <v>92</v>
      </c>
    </row>
    <row r="111" spans="5:22" ht="12.75">
      <c r="E111" s="192">
        <v>4</v>
      </c>
      <c r="F111" s="190" t="s">
        <v>74</v>
      </c>
      <c r="G111" s="48" t="s">
        <v>99</v>
      </c>
      <c r="H111" s="71"/>
      <c r="I111" s="19">
        <v>15</v>
      </c>
      <c r="J111" s="19"/>
      <c r="K111" s="19">
        <v>30</v>
      </c>
      <c r="L111" s="19"/>
      <c r="M111" s="19"/>
      <c r="N111" s="19">
        <f>SUM(I111:M111)</f>
        <v>45</v>
      </c>
      <c r="O111" s="38"/>
      <c r="P111" s="39">
        <v>1</v>
      </c>
      <c r="Q111" s="39"/>
      <c r="R111" s="39">
        <v>3</v>
      </c>
      <c r="S111" s="39"/>
      <c r="T111" s="39"/>
      <c r="U111" s="192">
        <f>SUM(P111:T111)</f>
        <v>4</v>
      </c>
      <c r="V111" s="38"/>
    </row>
    <row r="112" spans="5:22" ht="12.75">
      <c r="E112" s="193"/>
      <c r="F112" s="191"/>
      <c r="G112" s="31" t="s">
        <v>100</v>
      </c>
      <c r="H112" s="71"/>
      <c r="I112" s="19">
        <v>15</v>
      </c>
      <c r="J112" s="19"/>
      <c r="K112" s="19">
        <v>30</v>
      </c>
      <c r="L112" s="19"/>
      <c r="M112" s="19"/>
      <c r="N112" s="19">
        <f>SUM(I112:M112)</f>
        <v>45</v>
      </c>
      <c r="O112" s="38"/>
      <c r="P112" s="39">
        <v>1</v>
      </c>
      <c r="Q112" s="39"/>
      <c r="R112" s="39">
        <v>3</v>
      </c>
      <c r="S112" s="39"/>
      <c r="T112" s="39"/>
      <c r="U112" s="193"/>
      <c r="V112" s="38"/>
    </row>
    <row r="113" spans="5:22" ht="12.75">
      <c r="E113" s="127"/>
      <c r="F113" s="42"/>
      <c r="G113" s="20" t="s">
        <v>77</v>
      </c>
      <c r="H113" s="20" t="s">
        <v>63</v>
      </c>
      <c r="I113" s="20">
        <v>30</v>
      </c>
      <c r="J113" s="20"/>
      <c r="K113" s="20">
        <v>30</v>
      </c>
      <c r="L113" s="20"/>
      <c r="M113" s="20">
        <v>30</v>
      </c>
      <c r="N113" s="20">
        <v>90</v>
      </c>
      <c r="O113" s="20"/>
      <c r="P113" s="20"/>
      <c r="Q113" s="20"/>
      <c r="R113" s="20"/>
      <c r="S113" s="20"/>
      <c r="T113" s="20"/>
      <c r="U113" s="20">
        <v>8</v>
      </c>
      <c r="V113" s="72" t="s">
        <v>92</v>
      </c>
    </row>
    <row r="114" spans="5:22" ht="22.5">
      <c r="E114" s="192">
        <v>4.5</v>
      </c>
      <c r="F114" s="190" t="s">
        <v>63</v>
      </c>
      <c r="G114" s="57" t="s">
        <v>143</v>
      </c>
      <c r="H114" s="73"/>
      <c r="I114" s="30">
        <v>15</v>
      </c>
      <c r="J114" s="30"/>
      <c r="K114" s="30">
        <v>30</v>
      </c>
      <c r="L114" s="30"/>
      <c r="M114" s="30"/>
      <c r="N114" s="30">
        <f>SUM(I114:M114)</f>
        <v>45</v>
      </c>
      <c r="O114" s="30"/>
      <c r="P114" s="30">
        <v>1</v>
      </c>
      <c r="Q114" s="30"/>
      <c r="R114" s="30">
        <v>3</v>
      </c>
      <c r="S114" s="30"/>
      <c r="T114" s="30"/>
      <c r="U114" s="200">
        <f>SUM(O114:T114)</f>
        <v>4</v>
      </c>
      <c r="V114" s="30"/>
    </row>
    <row r="115" spans="5:22" ht="12.75">
      <c r="E115" s="195"/>
      <c r="F115" s="194"/>
      <c r="G115" s="57" t="s">
        <v>144</v>
      </c>
      <c r="H115" s="73"/>
      <c r="I115" s="30">
        <v>15</v>
      </c>
      <c r="J115" s="30"/>
      <c r="K115" s="30">
        <v>30</v>
      </c>
      <c r="L115" s="30"/>
      <c r="M115" s="30"/>
      <c r="N115" s="30">
        <f>SUM(I115:M115)</f>
        <v>45</v>
      </c>
      <c r="O115" s="30"/>
      <c r="P115" s="30">
        <v>1</v>
      </c>
      <c r="Q115" s="30"/>
      <c r="R115" s="30">
        <v>3</v>
      </c>
      <c r="S115" s="30"/>
      <c r="T115" s="30"/>
      <c r="U115" s="201"/>
      <c r="V115" s="30"/>
    </row>
    <row r="116" spans="5:22" ht="22.5">
      <c r="E116" s="195"/>
      <c r="F116" s="194"/>
      <c r="G116" s="122" t="s">
        <v>130</v>
      </c>
      <c r="H116" s="74"/>
      <c r="I116" s="29">
        <v>15</v>
      </c>
      <c r="J116" s="29"/>
      <c r="K116" s="29">
        <v>30</v>
      </c>
      <c r="L116" s="29"/>
      <c r="M116" s="29"/>
      <c r="N116" s="29">
        <f>SUM(I116:M116)</f>
        <v>45</v>
      </c>
      <c r="O116" s="29"/>
      <c r="P116" s="29">
        <v>1</v>
      </c>
      <c r="Q116" s="29"/>
      <c r="R116" s="29">
        <v>3</v>
      </c>
      <c r="S116" s="29"/>
      <c r="T116" s="29"/>
      <c r="U116" s="198">
        <f>SUM(O116:T116)</f>
        <v>4</v>
      </c>
      <c r="V116" s="29"/>
    </row>
    <row r="117" spans="5:22" ht="22.5">
      <c r="E117" s="193"/>
      <c r="F117" s="191"/>
      <c r="G117" s="122" t="s">
        <v>131</v>
      </c>
      <c r="H117" s="74"/>
      <c r="I117" s="29">
        <v>15</v>
      </c>
      <c r="J117" s="29"/>
      <c r="K117" s="29">
        <v>30</v>
      </c>
      <c r="L117" s="29"/>
      <c r="M117" s="29"/>
      <c r="N117" s="29">
        <f>SUM(I117:M117)</f>
        <v>45</v>
      </c>
      <c r="O117" s="29"/>
      <c r="P117" s="29">
        <v>1</v>
      </c>
      <c r="Q117" s="29"/>
      <c r="R117" s="29">
        <v>3</v>
      </c>
      <c r="S117" s="29"/>
      <c r="T117" s="29"/>
      <c r="U117" s="199"/>
      <c r="V117" s="29"/>
    </row>
    <row r="118" spans="5:22" ht="12.75">
      <c r="E118" s="41"/>
      <c r="F118" s="42"/>
      <c r="G118" s="20" t="s">
        <v>78</v>
      </c>
      <c r="H118" s="20" t="s">
        <v>64</v>
      </c>
      <c r="I118" s="20">
        <v>45</v>
      </c>
      <c r="J118" s="20">
        <v>15</v>
      </c>
      <c r="K118" s="20"/>
      <c r="L118" s="20"/>
      <c r="M118" s="20">
        <v>60</v>
      </c>
      <c r="N118" s="20">
        <v>120</v>
      </c>
      <c r="O118" s="20"/>
      <c r="P118" s="20"/>
      <c r="Q118" s="20"/>
      <c r="R118" s="20"/>
      <c r="S118" s="20"/>
      <c r="T118" s="20"/>
      <c r="U118" s="20">
        <v>12</v>
      </c>
      <c r="V118" s="72" t="s">
        <v>92</v>
      </c>
    </row>
    <row r="119" spans="5:22" ht="12.75">
      <c r="E119" s="192" t="s">
        <v>151</v>
      </c>
      <c r="F119" s="190" t="s">
        <v>61</v>
      </c>
      <c r="G119" s="123" t="s">
        <v>96</v>
      </c>
      <c r="H119" s="74"/>
      <c r="I119" s="29">
        <v>15</v>
      </c>
      <c r="J119" s="29"/>
      <c r="K119" s="29"/>
      <c r="L119" s="29"/>
      <c r="M119" s="29">
        <v>30</v>
      </c>
      <c r="N119" s="29">
        <f aca="true" t="shared" si="10" ref="N119:N124">SUM(I119:M119)</f>
        <v>45</v>
      </c>
      <c r="O119" s="29"/>
      <c r="P119" s="29">
        <v>2</v>
      </c>
      <c r="Q119" s="29"/>
      <c r="R119" s="29"/>
      <c r="S119" s="29"/>
      <c r="T119" s="29">
        <v>3</v>
      </c>
      <c r="U119" s="198">
        <f>SUM(O119:T119)</f>
        <v>5</v>
      </c>
      <c r="V119" s="36"/>
    </row>
    <row r="120" spans="5:22" ht="12.75">
      <c r="E120" s="195"/>
      <c r="F120" s="194"/>
      <c r="G120" s="124" t="s">
        <v>97</v>
      </c>
      <c r="H120" s="74"/>
      <c r="I120" s="29">
        <v>15</v>
      </c>
      <c r="J120" s="29"/>
      <c r="K120" s="29"/>
      <c r="L120" s="29"/>
      <c r="M120" s="29">
        <v>30</v>
      </c>
      <c r="N120" s="29">
        <f t="shared" si="10"/>
        <v>45</v>
      </c>
      <c r="O120" s="29"/>
      <c r="P120" s="29">
        <v>2</v>
      </c>
      <c r="Q120" s="29"/>
      <c r="R120" s="29"/>
      <c r="S120" s="29"/>
      <c r="T120" s="29">
        <v>3</v>
      </c>
      <c r="U120" s="199"/>
      <c r="V120" s="36"/>
    </row>
    <row r="121" spans="5:22" ht="12.75">
      <c r="E121" s="195"/>
      <c r="F121" s="194"/>
      <c r="G121" s="18" t="s">
        <v>102</v>
      </c>
      <c r="H121" s="73"/>
      <c r="I121" s="30">
        <v>15</v>
      </c>
      <c r="J121" s="30"/>
      <c r="K121" s="30"/>
      <c r="L121" s="30">
        <v>30</v>
      </c>
      <c r="M121" s="30"/>
      <c r="N121" s="30">
        <f t="shared" si="10"/>
        <v>45</v>
      </c>
      <c r="O121" s="30"/>
      <c r="P121" s="30">
        <v>1</v>
      </c>
      <c r="Q121" s="30"/>
      <c r="R121" s="30"/>
      <c r="S121" s="30">
        <v>3</v>
      </c>
      <c r="T121" s="30"/>
      <c r="U121" s="200">
        <f>SUM(O121:T121)</f>
        <v>4</v>
      </c>
      <c r="V121" s="37"/>
    </row>
    <row r="122" spans="5:22" ht="12.75">
      <c r="E122" s="195"/>
      <c r="F122" s="194"/>
      <c r="G122" s="18" t="s">
        <v>103</v>
      </c>
      <c r="H122" s="73"/>
      <c r="I122" s="30">
        <v>15</v>
      </c>
      <c r="J122" s="30"/>
      <c r="K122" s="30"/>
      <c r="L122" s="30">
        <v>30</v>
      </c>
      <c r="M122" s="30"/>
      <c r="N122" s="30">
        <f t="shared" si="10"/>
        <v>45</v>
      </c>
      <c r="O122" s="30"/>
      <c r="P122" s="30">
        <v>1</v>
      </c>
      <c r="Q122" s="30"/>
      <c r="R122" s="30"/>
      <c r="S122" s="30">
        <v>3</v>
      </c>
      <c r="T122" s="30"/>
      <c r="U122" s="201"/>
      <c r="V122" s="37"/>
    </row>
    <row r="123" spans="5:22" ht="12.75">
      <c r="E123" s="195"/>
      <c r="F123" s="194"/>
      <c r="G123" s="18" t="s">
        <v>79</v>
      </c>
      <c r="H123" s="74"/>
      <c r="I123" s="29">
        <v>15</v>
      </c>
      <c r="J123" s="29"/>
      <c r="K123" s="29">
        <v>15</v>
      </c>
      <c r="L123" s="29"/>
      <c r="M123" s="29"/>
      <c r="N123" s="29">
        <f t="shared" si="10"/>
        <v>30</v>
      </c>
      <c r="O123" s="29"/>
      <c r="P123" s="29">
        <v>1</v>
      </c>
      <c r="Q123" s="29"/>
      <c r="R123" s="29">
        <v>1</v>
      </c>
      <c r="S123" s="29"/>
      <c r="T123" s="29"/>
      <c r="U123" s="198">
        <v>3</v>
      </c>
      <c r="V123" s="36"/>
    </row>
    <row r="124" spans="5:22" ht="12.75">
      <c r="E124" s="193"/>
      <c r="F124" s="191"/>
      <c r="G124" s="18" t="s">
        <v>104</v>
      </c>
      <c r="H124" s="74"/>
      <c r="I124" s="29">
        <v>15</v>
      </c>
      <c r="J124" s="29"/>
      <c r="K124" s="29">
        <v>15</v>
      </c>
      <c r="L124" s="29"/>
      <c r="M124" s="29"/>
      <c r="N124" s="29">
        <f t="shared" si="10"/>
        <v>30</v>
      </c>
      <c r="O124" s="29"/>
      <c r="P124" s="29">
        <v>1</v>
      </c>
      <c r="Q124" s="29"/>
      <c r="R124" s="29">
        <v>1</v>
      </c>
      <c r="S124" s="29"/>
      <c r="T124" s="29"/>
      <c r="U124" s="199"/>
      <c r="V124" s="36"/>
    </row>
    <row r="125" spans="5:22" ht="12.75">
      <c r="E125" s="41"/>
      <c r="F125" s="42"/>
      <c r="G125" s="20" t="s">
        <v>80</v>
      </c>
      <c r="H125" s="20" t="s">
        <v>81</v>
      </c>
      <c r="I125" s="20"/>
      <c r="J125" s="20">
        <v>120</v>
      </c>
      <c r="K125" s="20"/>
      <c r="L125" s="20"/>
      <c r="M125" s="20"/>
      <c r="N125" s="20">
        <v>120</v>
      </c>
      <c r="O125" s="20"/>
      <c r="P125" s="20"/>
      <c r="Q125" s="20"/>
      <c r="R125" s="20"/>
      <c r="S125" s="20"/>
      <c r="T125" s="20"/>
      <c r="U125" s="20">
        <v>8</v>
      </c>
      <c r="V125" s="20" t="s">
        <v>93</v>
      </c>
    </row>
    <row r="126" spans="5:22" ht="12.75">
      <c r="E126" s="196" t="s">
        <v>90</v>
      </c>
      <c r="F126" s="190"/>
      <c r="G126" s="21" t="s">
        <v>82</v>
      </c>
      <c r="H126" s="71"/>
      <c r="I126" s="22"/>
      <c r="J126" s="22">
        <v>120</v>
      </c>
      <c r="K126" s="22"/>
      <c r="L126" s="22"/>
      <c r="M126" s="22"/>
      <c r="N126" s="22">
        <f>SUM(I126:M126)</f>
        <v>120</v>
      </c>
      <c r="O126" s="38"/>
      <c r="P126" s="38"/>
      <c r="Q126" s="38">
        <v>8</v>
      </c>
      <c r="R126" s="38"/>
      <c r="S126" s="38"/>
      <c r="T126" s="38"/>
      <c r="U126" s="192">
        <f>SUM(P126:T126)</f>
        <v>8</v>
      </c>
      <c r="V126" s="38"/>
    </row>
    <row r="127" spans="5:22" ht="12.75">
      <c r="E127" s="197"/>
      <c r="F127" s="191"/>
      <c r="G127" s="21" t="s">
        <v>83</v>
      </c>
      <c r="H127" s="71"/>
      <c r="I127" s="22"/>
      <c r="J127" s="22">
        <v>120</v>
      </c>
      <c r="K127" s="22"/>
      <c r="L127" s="22"/>
      <c r="M127" s="22"/>
      <c r="N127" s="22">
        <f>SUM(I127:M127)</f>
        <v>120</v>
      </c>
      <c r="O127" s="38"/>
      <c r="P127" s="38"/>
      <c r="Q127" s="38">
        <v>8</v>
      </c>
      <c r="R127" s="38"/>
      <c r="S127" s="38"/>
      <c r="T127" s="38"/>
      <c r="U127" s="193"/>
      <c r="V127" s="38"/>
    </row>
    <row r="129" spans="6:21" ht="24.75" customHeight="1">
      <c r="F129"/>
      <c r="G129" s="93" t="s">
        <v>135</v>
      </c>
      <c r="O129" s="176" t="s">
        <v>84</v>
      </c>
      <c r="P129" s="177"/>
      <c r="Q129" s="177"/>
      <c r="R129" s="177"/>
      <c r="S129" s="177"/>
      <c r="T129" s="178"/>
      <c r="U129" s="47">
        <f>U91+U94+U99+U104+U107++U110+U113+U118+U125</f>
        <v>63</v>
      </c>
    </row>
    <row r="131" spans="5:9" ht="45">
      <c r="E131" s="75" t="s">
        <v>1</v>
      </c>
      <c r="F131" s="76" t="s">
        <v>116</v>
      </c>
      <c r="G131" s="75" t="s">
        <v>117</v>
      </c>
      <c r="H131" s="76" t="s">
        <v>118</v>
      </c>
      <c r="I131" s="76" t="s">
        <v>119</v>
      </c>
    </row>
    <row r="132" spans="5:9" ht="12.75">
      <c r="E132" s="77">
        <v>1</v>
      </c>
      <c r="F132" s="77" t="s">
        <v>114</v>
      </c>
      <c r="G132" s="78" t="s">
        <v>120</v>
      </c>
      <c r="H132" s="19">
        <v>8</v>
      </c>
      <c r="I132" s="80">
        <f>8*100/211</f>
        <v>3.7914691943127963</v>
      </c>
    </row>
    <row r="133" spans="5:9" ht="12.75">
      <c r="E133" s="77">
        <v>2</v>
      </c>
      <c r="F133" s="77" t="s">
        <v>110</v>
      </c>
      <c r="G133" s="78" t="s">
        <v>121</v>
      </c>
      <c r="H133" s="19">
        <v>44</v>
      </c>
      <c r="I133" s="80">
        <f>46*100/211</f>
        <v>21.80094786729858</v>
      </c>
    </row>
    <row r="134" spans="5:9" ht="12.75">
      <c r="E134" s="77">
        <v>3</v>
      </c>
      <c r="F134" s="77" t="s">
        <v>109</v>
      </c>
      <c r="G134" s="78" t="s">
        <v>122</v>
      </c>
      <c r="H134" s="19">
        <v>132</v>
      </c>
      <c r="I134" s="80">
        <f>130*100/211</f>
        <v>61.611374407582936</v>
      </c>
    </row>
    <row r="135" spans="5:9" ht="12.75">
      <c r="E135" s="77">
        <v>4</v>
      </c>
      <c r="F135" s="77" t="s">
        <v>113</v>
      </c>
      <c r="G135" s="78" t="s">
        <v>123</v>
      </c>
      <c r="H135" s="19">
        <v>4</v>
      </c>
      <c r="I135" s="80">
        <f>4*100/211</f>
        <v>1.8957345971563981</v>
      </c>
    </row>
    <row r="136" spans="5:9" ht="12.75">
      <c r="E136" s="77">
        <v>5</v>
      </c>
      <c r="F136" s="77" t="s">
        <v>115</v>
      </c>
      <c r="G136" s="78" t="s">
        <v>124</v>
      </c>
      <c r="H136" s="19">
        <v>3</v>
      </c>
      <c r="I136" s="80">
        <f>3*100/211</f>
        <v>1.4218009478672986</v>
      </c>
    </row>
    <row r="137" spans="5:9" ht="12.75">
      <c r="E137" s="77">
        <v>5</v>
      </c>
      <c r="F137" s="77" t="s">
        <v>111</v>
      </c>
      <c r="G137" s="78" t="s">
        <v>125</v>
      </c>
      <c r="H137" s="19">
        <v>3</v>
      </c>
      <c r="I137" s="80">
        <f>3*100/211</f>
        <v>1.4218009478672986</v>
      </c>
    </row>
    <row r="138" spans="5:9" ht="12.75">
      <c r="E138" s="77">
        <v>6</v>
      </c>
      <c r="F138" s="77" t="s">
        <v>112</v>
      </c>
      <c r="G138" s="78" t="s">
        <v>126</v>
      </c>
      <c r="H138" s="19">
        <v>2</v>
      </c>
      <c r="I138" s="80">
        <f>2*100/211</f>
        <v>0.9478672985781991</v>
      </c>
    </row>
    <row r="139" spans="5:9" ht="12.75">
      <c r="E139" s="77">
        <v>7</v>
      </c>
      <c r="F139" s="77" t="s">
        <v>106</v>
      </c>
      <c r="G139" s="78" t="s">
        <v>127</v>
      </c>
      <c r="H139" s="19">
        <v>8</v>
      </c>
      <c r="I139" s="80">
        <f>8*100/211</f>
        <v>3.7914691943127963</v>
      </c>
    </row>
    <row r="140" spans="5:9" ht="12.75">
      <c r="E140" s="77">
        <v>8</v>
      </c>
      <c r="F140" s="77" t="s">
        <v>108</v>
      </c>
      <c r="G140" s="78" t="s">
        <v>128</v>
      </c>
      <c r="H140" s="19">
        <v>3</v>
      </c>
      <c r="I140" s="80">
        <f>3*100/211</f>
        <v>1.4218009478672986</v>
      </c>
    </row>
    <row r="141" spans="5:9" ht="12.75">
      <c r="E141" s="77">
        <v>9</v>
      </c>
      <c r="F141" s="77" t="s">
        <v>107</v>
      </c>
      <c r="G141" s="78" t="s">
        <v>129</v>
      </c>
      <c r="H141" s="94">
        <v>4</v>
      </c>
      <c r="I141" s="80">
        <f>4*100/211</f>
        <v>1.8957345971563981</v>
      </c>
    </row>
    <row r="142" spans="5:9" ht="12.75">
      <c r="E142" s="81"/>
      <c r="F142" s="77"/>
      <c r="G142" s="81"/>
      <c r="H142" s="79">
        <f>SUM(H132:H141)</f>
        <v>211</v>
      </c>
      <c r="I142" s="82">
        <f>SUM(I132:I141)</f>
        <v>100</v>
      </c>
    </row>
  </sheetData>
  <sheetProtection selectLockedCells="1" selectUnlockedCells="1"/>
  <mergeCells count="280">
    <mergeCell ref="T63:T64"/>
    <mergeCell ref="V63:V64"/>
    <mergeCell ref="I65:I66"/>
    <mergeCell ref="J65:J66"/>
    <mergeCell ref="K65:K66"/>
    <mergeCell ref="L65:L66"/>
    <mergeCell ref="M65:M66"/>
    <mergeCell ref="V65:V66"/>
    <mergeCell ref="N65:N66"/>
    <mergeCell ref="O65:O66"/>
    <mergeCell ref="P65:P66"/>
    <mergeCell ref="T61:T62"/>
    <mergeCell ref="U61:U62"/>
    <mergeCell ref="F68:F69"/>
    <mergeCell ref="T65:T66"/>
    <mergeCell ref="U65:U66"/>
    <mergeCell ref="U63:U64"/>
    <mergeCell ref="F61:F62"/>
    <mergeCell ref="F63:F64"/>
    <mergeCell ref="F65:F66"/>
    <mergeCell ref="R63:R64"/>
    <mergeCell ref="M61:M62"/>
    <mergeCell ref="N61:N62"/>
    <mergeCell ref="O61:O62"/>
    <mergeCell ref="Q65:Q66"/>
    <mergeCell ref="R65:R66"/>
    <mergeCell ref="S65:S66"/>
    <mergeCell ref="S61:S62"/>
    <mergeCell ref="S63:S64"/>
    <mergeCell ref="T68:T69"/>
    <mergeCell ref="U68:U69"/>
    <mergeCell ref="V68:V69"/>
    <mergeCell ref="S68:S69"/>
    <mergeCell ref="V61:V62"/>
    <mergeCell ref="I63:I64"/>
    <mergeCell ref="J63:J64"/>
    <mergeCell ref="K63:K64"/>
    <mergeCell ref="L63:L64"/>
    <mergeCell ref="M63:M64"/>
    <mergeCell ref="H61:H62"/>
    <mergeCell ref="H63:H64"/>
    <mergeCell ref="H65:H66"/>
    <mergeCell ref="I61:I62"/>
    <mergeCell ref="J61:J62"/>
    <mergeCell ref="K61:K62"/>
    <mergeCell ref="L61:L62"/>
    <mergeCell ref="N68:N69"/>
    <mergeCell ref="O68:O69"/>
    <mergeCell ref="P68:P69"/>
    <mergeCell ref="Q68:Q69"/>
    <mergeCell ref="R68:R69"/>
    <mergeCell ref="P61:P62"/>
    <mergeCell ref="Q61:Q62"/>
    <mergeCell ref="R61:R62"/>
    <mergeCell ref="N63:N64"/>
    <mergeCell ref="H68:H69"/>
    <mergeCell ref="I68:I69"/>
    <mergeCell ref="J68:J69"/>
    <mergeCell ref="K68:K69"/>
    <mergeCell ref="L68:L69"/>
    <mergeCell ref="M68:M69"/>
    <mergeCell ref="U95:U96"/>
    <mergeCell ref="U92:U93"/>
    <mergeCell ref="U111:U112"/>
    <mergeCell ref="U108:U109"/>
    <mergeCell ref="U105:U106"/>
    <mergeCell ref="U100:U101"/>
    <mergeCell ref="U102:U103"/>
    <mergeCell ref="U97:U98"/>
    <mergeCell ref="U119:U120"/>
    <mergeCell ref="U121:U122"/>
    <mergeCell ref="U123:U124"/>
    <mergeCell ref="U126:U127"/>
    <mergeCell ref="U116:U117"/>
    <mergeCell ref="U114:U115"/>
    <mergeCell ref="E114:E117"/>
    <mergeCell ref="F114:F117"/>
    <mergeCell ref="F119:F124"/>
    <mergeCell ref="E119:E124"/>
    <mergeCell ref="F126:F127"/>
    <mergeCell ref="E126:E127"/>
    <mergeCell ref="F105:F106"/>
    <mergeCell ref="E105:E106"/>
    <mergeCell ref="F108:F109"/>
    <mergeCell ref="E108:E109"/>
    <mergeCell ref="E111:E112"/>
    <mergeCell ref="F111:F112"/>
    <mergeCell ref="F92:F93"/>
    <mergeCell ref="E92:E93"/>
    <mergeCell ref="F95:F98"/>
    <mergeCell ref="E95:E98"/>
    <mergeCell ref="F100:F103"/>
    <mergeCell ref="E100:E103"/>
    <mergeCell ref="E81:H82"/>
    <mergeCell ref="E58:E71"/>
    <mergeCell ref="E51:E57"/>
    <mergeCell ref="L72:L73"/>
    <mergeCell ref="O72:O73"/>
    <mergeCell ref="E89:E90"/>
    <mergeCell ref="F89:F90"/>
    <mergeCell ref="G89:H90"/>
    <mergeCell ref="I89:N89"/>
    <mergeCell ref="O89:O90"/>
    <mergeCell ref="P89:U89"/>
    <mergeCell ref="V89:V90"/>
    <mergeCell ref="U35:U36"/>
    <mergeCell ref="V35:V36"/>
    <mergeCell ref="J72:J73"/>
    <mergeCell ref="O40:O41"/>
    <mergeCell ref="Q72:Q73"/>
    <mergeCell ref="R72:R73"/>
    <mergeCell ref="S72:S73"/>
    <mergeCell ref="T72:T73"/>
    <mergeCell ref="H72:H73"/>
    <mergeCell ref="N72:N73"/>
    <mergeCell ref="F57:H57"/>
    <mergeCell ref="F72:F73"/>
    <mergeCell ref="I72:I73"/>
    <mergeCell ref="F35:F36"/>
    <mergeCell ref="F71:H71"/>
    <mergeCell ref="M40:M41"/>
    <mergeCell ref="N40:N41"/>
    <mergeCell ref="I51:I52"/>
    <mergeCell ref="O129:T129"/>
    <mergeCell ref="E87:V87"/>
    <mergeCell ref="P83:Q83"/>
    <mergeCell ref="R83:S83"/>
    <mergeCell ref="K72:K73"/>
    <mergeCell ref="P84:T84"/>
    <mergeCell ref="I83:J83"/>
    <mergeCell ref="K83:L83"/>
    <mergeCell ref="M72:M73"/>
    <mergeCell ref="P72:P73"/>
    <mergeCell ref="E40:E50"/>
    <mergeCell ref="F50:H50"/>
    <mergeCell ref="F77:F78"/>
    <mergeCell ref="H77:H78"/>
    <mergeCell ref="H42:H43"/>
    <mergeCell ref="E72:E80"/>
    <mergeCell ref="F80:H80"/>
    <mergeCell ref="F51:F52"/>
    <mergeCell ref="H51:H52"/>
    <mergeCell ref="F40:F41"/>
    <mergeCell ref="T35:T36"/>
    <mergeCell ref="E8:E18"/>
    <mergeCell ref="F18:H18"/>
    <mergeCell ref="N35:N36"/>
    <mergeCell ref="O35:O36"/>
    <mergeCell ref="P35:P36"/>
    <mergeCell ref="E19:E29"/>
    <mergeCell ref="F29:H29"/>
    <mergeCell ref="E30:E39"/>
    <mergeCell ref="F39:H39"/>
    <mergeCell ref="P6:U6"/>
    <mergeCell ref="V6:V7"/>
    <mergeCell ref="S40:S41"/>
    <mergeCell ref="T40:T41"/>
    <mergeCell ref="U40:U41"/>
    <mergeCell ref="V40:V41"/>
    <mergeCell ref="P40:P41"/>
    <mergeCell ref="R40:R41"/>
    <mergeCell ref="R35:R36"/>
    <mergeCell ref="S35:S36"/>
    <mergeCell ref="T75:T76"/>
    <mergeCell ref="E3:V3"/>
    <mergeCell ref="E4:V4"/>
    <mergeCell ref="E5:N5"/>
    <mergeCell ref="O5:V5"/>
    <mergeCell ref="E6:E7"/>
    <mergeCell ref="F6:F7"/>
    <mergeCell ref="G6:H7"/>
    <mergeCell ref="I6:N6"/>
    <mergeCell ref="O6:O7"/>
    <mergeCell ref="L75:L76"/>
    <mergeCell ref="M58:M59"/>
    <mergeCell ref="U72:U73"/>
    <mergeCell ref="V72:V73"/>
    <mergeCell ref="O75:O76"/>
    <mergeCell ref="P75:P76"/>
    <mergeCell ref="Q75:Q76"/>
    <mergeCell ref="O63:O64"/>
    <mergeCell ref="P63:P64"/>
    <mergeCell ref="Q63:Q64"/>
    <mergeCell ref="N77:N78"/>
    <mergeCell ref="U75:U76"/>
    <mergeCell ref="V75:V76"/>
    <mergeCell ref="F75:F76"/>
    <mergeCell ref="H75:H76"/>
    <mergeCell ref="I75:I76"/>
    <mergeCell ref="J75:J76"/>
    <mergeCell ref="K75:K76"/>
    <mergeCell ref="M75:M76"/>
    <mergeCell ref="N75:N76"/>
    <mergeCell ref="Q77:Q78"/>
    <mergeCell ref="R77:R78"/>
    <mergeCell ref="S77:S78"/>
    <mergeCell ref="R75:R76"/>
    <mergeCell ref="S75:S76"/>
    <mergeCell ref="I77:I78"/>
    <mergeCell ref="J77:J78"/>
    <mergeCell ref="K77:K78"/>
    <mergeCell ref="L77:L78"/>
    <mergeCell ref="M77:M78"/>
    <mergeCell ref="T77:T78"/>
    <mergeCell ref="U77:U78"/>
    <mergeCell ref="V77:V78"/>
    <mergeCell ref="J51:J52"/>
    <mergeCell ref="K51:K52"/>
    <mergeCell ref="L51:L52"/>
    <mergeCell ref="M51:M52"/>
    <mergeCell ref="N51:N52"/>
    <mergeCell ref="O77:O78"/>
    <mergeCell ref="P77:P78"/>
    <mergeCell ref="R51:R52"/>
    <mergeCell ref="V46:V47"/>
    <mergeCell ref="T51:T52"/>
    <mergeCell ref="U51:U52"/>
    <mergeCell ref="V51:V52"/>
    <mergeCell ref="S51:S52"/>
    <mergeCell ref="P51:P52"/>
    <mergeCell ref="Q51:Q52"/>
    <mergeCell ref="O51:O52"/>
    <mergeCell ref="H40:H41"/>
    <mergeCell ref="I40:I41"/>
    <mergeCell ref="J40:J41"/>
    <mergeCell ref="K40:K41"/>
    <mergeCell ref="M46:M47"/>
    <mergeCell ref="N46:N47"/>
    <mergeCell ref="O46:O47"/>
    <mergeCell ref="F42:F43"/>
    <mergeCell ref="I42:I43"/>
    <mergeCell ref="J42:J43"/>
    <mergeCell ref="K42:K43"/>
    <mergeCell ref="L42:L43"/>
    <mergeCell ref="M42:M43"/>
    <mergeCell ref="R42:R43"/>
    <mergeCell ref="S42:S43"/>
    <mergeCell ref="T42:T43"/>
    <mergeCell ref="U42:U43"/>
    <mergeCell ref="L40:L41"/>
    <mergeCell ref="Q40:Q41"/>
    <mergeCell ref="N42:N43"/>
    <mergeCell ref="O42:O43"/>
    <mergeCell ref="V42:V43"/>
    <mergeCell ref="H35:H36"/>
    <mergeCell ref="I35:I36"/>
    <mergeCell ref="J35:J36"/>
    <mergeCell ref="K35:K36"/>
    <mergeCell ref="L35:L36"/>
    <mergeCell ref="M35:M36"/>
    <mergeCell ref="Q35:Q36"/>
    <mergeCell ref="P42:P43"/>
    <mergeCell ref="Q42:Q43"/>
    <mergeCell ref="F58:F59"/>
    <mergeCell ref="H58:H59"/>
    <mergeCell ref="I58:I59"/>
    <mergeCell ref="J58:J59"/>
    <mergeCell ref="K58:K59"/>
    <mergeCell ref="L58:L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S46:S47"/>
    <mergeCell ref="T46:T47"/>
    <mergeCell ref="U46:U47"/>
    <mergeCell ref="P46:P47"/>
    <mergeCell ref="Q46:Q47"/>
    <mergeCell ref="R46:R47"/>
    <mergeCell ref="F46:F47"/>
    <mergeCell ref="H46:H47"/>
    <mergeCell ref="I46:I47"/>
    <mergeCell ref="J46:J47"/>
    <mergeCell ref="K46:K47"/>
    <mergeCell ref="L46:L47"/>
  </mergeCells>
  <printOptions verticalCentered="1"/>
  <pageMargins left="0.5905511811023623" right="0" top="0" bottom="0" header="0.5118110236220472" footer="0.5118110236220472"/>
  <pageSetup fitToHeight="1" fitToWidth="1" horizontalDpi="300" verticalDpi="300" orientation="portrait" paperSize="9" scale="72" r:id="rId3"/>
  <headerFooter alignWithMargins="0">
    <oddHeader>&amp;RZałacznik do Uchwały Senatu ..../2021 z ...02.2021</oddHeader>
  </headerFooter>
  <ignoredErrors>
    <ignoredError sqref="N8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Chrzanowski</dc:creator>
  <cp:keywords/>
  <dc:description/>
  <cp:lastModifiedBy>Agnieszka Popek</cp:lastModifiedBy>
  <cp:lastPrinted>2021-02-02T07:13:08Z</cp:lastPrinted>
  <dcterms:created xsi:type="dcterms:W3CDTF">2015-06-22T10:47:38Z</dcterms:created>
  <dcterms:modified xsi:type="dcterms:W3CDTF">2021-02-02T07:16:28Z</dcterms:modified>
  <cp:category/>
  <cp:version/>
  <cp:contentType/>
  <cp:contentStatus/>
</cp:coreProperties>
</file>